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28\CR 49C\2016\Aforos Pantalla\"/>
    </mc:Choice>
  </mc:AlternateContent>
  <bookViews>
    <workbookView xWindow="240" yWindow="90" windowWidth="9135" windowHeight="4965" tabRatio="736"/>
  </bookViews>
  <sheets>
    <sheet name="G-2" sheetId="4684" r:id="rId1"/>
    <sheet name="G-3" sheetId="4686" state="hidden" r:id="rId2"/>
    <sheet name="G-Totales" sheetId="4681" r:id="rId3"/>
    <sheet name="DIRECCIONALIDAD" sheetId="4689" state="hidden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5" i="4689" l="1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31" i="4689" l="1"/>
  <c r="P25" i="4688" s="1"/>
  <c r="J28" i="4689"/>
  <c r="J26" i="4689"/>
  <c r="J24" i="4689"/>
  <c r="Z20" i="4688" s="1"/>
  <c r="J32" i="4689"/>
  <c r="J23" i="4689"/>
  <c r="U20" i="4688" s="1"/>
  <c r="J20" i="4689"/>
  <c r="J34" i="4689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Z25" i="4688"/>
  <c r="D25" i="4688"/>
  <c r="J25" i="4688"/>
  <c r="J29" i="4689"/>
  <c r="AK20" i="4688"/>
  <c r="AF20" i="4688"/>
  <c r="J27" i="4689"/>
  <c r="P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2" i="4688" l="1"/>
  <c r="AD16" i="4688"/>
  <c r="BE12" i="4688"/>
  <c r="M16" i="4688"/>
  <c r="AU12" i="4688"/>
  <c r="B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AM34" i="4688"/>
  <c r="CA22" i="4688" s="1"/>
  <c r="U23" i="4684"/>
  <c r="AI34" i="4688"/>
  <c r="BW22" i="4688" s="1"/>
  <c r="V34" i="4688"/>
  <c r="BK22" i="4688" s="1"/>
  <c r="AO34" i="4688"/>
  <c r="CC22" i="4688" s="1"/>
  <c r="AK34" i="4688"/>
  <c r="BY22" i="4688" s="1"/>
  <c r="AL34" i="4688"/>
  <c r="BZ22" i="4688" s="1"/>
  <c r="AJ34" i="4688"/>
  <c r="BX22" i="4688" s="1"/>
  <c r="AA34" i="4688"/>
  <c r="BP22" i="4688" s="1"/>
  <c r="E34" i="4688"/>
  <c r="AU22" i="4688" s="1"/>
  <c r="Z34" i="4688"/>
  <c r="BO22" i="4688" s="1"/>
  <c r="S34" i="4688"/>
  <c r="BH22" i="4688" s="1"/>
  <c r="W34" i="4688"/>
  <c r="BL22" i="4688" s="1"/>
  <c r="I34" i="4688"/>
  <c r="AY22" i="4688" s="1"/>
  <c r="R34" i="4688"/>
  <c r="BG22" i="4688" s="1"/>
  <c r="AH34" i="4688"/>
  <c r="BV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AO26" i="4688"/>
  <c r="AK26" i="4688"/>
  <c r="AF26" i="4688"/>
  <c r="Z26" i="4688"/>
  <c r="U26" i="4688"/>
  <c r="P26" i="4688"/>
  <c r="AO21" i="4688"/>
  <c r="AK21" i="4688"/>
  <c r="AF21" i="4688"/>
  <c r="J16" i="4688"/>
  <c r="G16" i="4688"/>
  <c r="D16" i="4688"/>
  <c r="Z16" i="4688"/>
  <c r="U16" i="4688"/>
  <c r="P16" i="4688"/>
  <c r="AO16" i="4688"/>
  <c r="AK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<sst xmlns="http://schemas.openxmlformats.org/spreadsheetml/2006/main" count="557" uniqueCount="150">
  <si>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</si>
  <si>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</si>
  <si>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</si>
  <si>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</si>
  <si>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</si>
  <si>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</si>
  <si>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</si>
  <si>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</si>
  <si>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</si>
  <si>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</si>
  <si>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</si>
  <si>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</si>
  <si>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</si>
  <si>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</si>
  <si>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</si>
  <si>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</si>
  <si>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</si>
  <si>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</si>
  <si>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</si>
  <si>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</si>
  <si>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</si>
  <si>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</si>
  <si>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</si>
  <si>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</si>
  <si>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</si>
  <si>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</si>
  <si>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</si>
  <si>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</si>
  <si>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</si>
  <si>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</si>
  <si>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</si>
  <si>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</si>
  <si>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</si>
  <si>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</si>
  <si>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</si>
  <si>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</si>
  <si>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</si>
  <si>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</si>
  <si>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</si>
  <si>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</si>
  <si>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</si>
  <si>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</si>
  <si>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</si>
  <si>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</si>
  <si>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</si>
  <si>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</si>
  <si>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</si>
  <si>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</si>
  <si>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</si>
  <si>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</si>
  <si>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</si>
  <si>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</si>
  <si>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</si>
  <si>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</si>
  <si>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</si>
  <si>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</si>
  <si>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</si>
  <si>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</si>
  <si>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</si>
  <si>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</si>
  <si>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</si>
  <si>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</si>
  <si>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</si>
  <si>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</si>
  <si>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</si>
  <si>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</si>
  <si>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</si>
  <si>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</si>
  <si>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</si>
  <si>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</si>
  <si>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</si>
  <si>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</si>
  <si>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</si>
  <si>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</si>
  <si>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</si>
  <si>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</si>
  <si>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</si>
  <si>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</si>
  <si>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</si>
  <si>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</si>
  <si>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</si>
  <si>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</si>
  <si>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</si>
  <si>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</si>
  <si>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</si>
  <si>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</si>
  <si>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</si>
  <si>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</si>
  <si>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</si>
  <si>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</si>
  <si>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</si>
  <si>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</si>
  <si>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</si>
  <si>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</si>
  <si>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</si>
  <si>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</si>
  <si>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</si>
  <si>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</si>
  <si>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</si>
  <si>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</si>
  <si>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</si>
  <si>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</si>
  <si>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</si>
  <si>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</si>
  <si>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</si>
  <si>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</si>
  <si>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</si>
  <si>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</si>
  <si>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</si>
  <si>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</si>
  <si>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</si>
  <si>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</si>
  <si>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</si>
  <si>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</si>
  <si>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</si>
  <si>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</si>
  <si>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</si>
  <si>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</si>
  <si>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</si>
  <si>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</si>
  <si>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</si>
  <si>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</si>
  <si>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</si>
  <si>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</si>
  <si>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</si>
  <si>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</si>
  <si>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</si>
  <si>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</si>
  <si>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</si>
  <si>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</si>
  <si>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</si>
  <si>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</si>
  <si>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</si>
  <si>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</si>
  <si>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</si>
  <si>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</si>
  <si>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</si>
  <si>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</si>
  <si>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</si>
  <si>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</si>
  <si>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</si>
  <si>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</si>
  <si>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</si>
  <si>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</si>
  <si>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</si>
  <si>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</si>
  <si>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</si>
  <si>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GEOVANNIS GONZALEZ</t>
  </si>
  <si>
    <t xml:space="preserve">VOL MAX </t>
  </si>
  <si>
    <t>CALLE 84 X CARRERA 47 - 49C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</si>
</sst>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369</c:v>
                </c:pt>
                <c:pt idx="1">
                  <c:v>397.5</c:v>
                </c:pt>
                <c:pt idx="2">
                  <c:v>350</c:v>
                </c:pt>
                <c:pt idx="3">
                  <c:v>357.5</c:v>
                </c:pt>
                <c:pt idx="4">
                  <c:v>341</c:v>
                </c:pt>
                <c:pt idx="5">
                  <c:v>336.5</c:v>
                </c:pt>
                <c:pt idx="6">
                  <c:v>339</c:v>
                </c:pt>
                <c:pt idx="7">
                  <c:v>274.5</c:v>
                </c:pt>
                <c:pt idx="8">
                  <c:v>331</c:v>
                </c:pt>
                <c:pt idx="9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9281016"/>
        <c:axId val="94562952"/>
      </c:barChart>
      <c:catAx>
        <c:axId val="219281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9456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56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9281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1474</c:v>
                </c:pt>
                <c:pt idx="4">
                  <c:v>1446</c:v>
                </c:pt>
                <c:pt idx="5">
                  <c:v>1385</c:v>
                </c:pt>
                <c:pt idx="6">
                  <c:v>1374</c:v>
                </c:pt>
                <c:pt idx="7">
                  <c:v>1291</c:v>
                </c:pt>
                <c:pt idx="8">
                  <c:v>1281</c:v>
                </c:pt>
                <c:pt idx="9">
                  <c:v>1268.5</c:v>
                </c:pt>
                <c:pt idx="13">
                  <c:v>1206.5</c:v>
                </c:pt>
                <c:pt idx="14">
                  <c:v>1190.5</c:v>
                </c:pt>
                <c:pt idx="15">
                  <c:v>1152.5</c:v>
                </c:pt>
                <c:pt idx="16">
                  <c:v>1139</c:v>
                </c:pt>
                <c:pt idx="17">
                  <c:v>1123</c:v>
                </c:pt>
                <c:pt idx="18">
                  <c:v>1213.5</c:v>
                </c:pt>
                <c:pt idx="19">
                  <c:v>1307</c:v>
                </c:pt>
                <c:pt idx="20">
                  <c:v>1327</c:v>
                </c:pt>
                <c:pt idx="21">
                  <c:v>1388</c:v>
                </c:pt>
                <c:pt idx="22">
                  <c:v>1364.5</c:v>
                </c:pt>
                <c:pt idx="23">
                  <c:v>1356</c:v>
                </c:pt>
                <c:pt idx="24">
                  <c:v>1422.5</c:v>
                </c:pt>
                <c:pt idx="25">
                  <c:v>1376.5</c:v>
                </c:pt>
                <c:pt idx="29">
                  <c:v>1264.5</c:v>
                </c:pt>
                <c:pt idx="30">
                  <c:v>1236</c:v>
                </c:pt>
                <c:pt idx="31">
                  <c:v>1232</c:v>
                </c:pt>
                <c:pt idx="32">
                  <c:v>1202.5</c:v>
                </c:pt>
                <c:pt idx="33">
                  <c:v>1199</c:v>
                </c:pt>
                <c:pt idx="34">
                  <c:v>1139.5</c:v>
                </c:pt>
                <c:pt idx="35">
                  <c:v>1043.5</c:v>
                </c:pt>
                <c:pt idx="36">
                  <c:v>1017.5</c:v>
                </c:pt>
                <c:pt idx="37">
                  <c:v>1045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1474</c:v>
                </c:pt>
                <c:pt idx="4">
                  <c:v>1446</c:v>
                </c:pt>
                <c:pt idx="5">
                  <c:v>1385</c:v>
                </c:pt>
                <c:pt idx="6">
                  <c:v>1374</c:v>
                </c:pt>
                <c:pt idx="7">
                  <c:v>1291</c:v>
                </c:pt>
                <c:pt idx="8">
                  <c:v>1281</c:v>
                </c:pt>
                <c:pt idx="9">
                  <c:v>1268.5</c:v>
                </c:pt>
                <c:pt idx="13">
                  <c:v>1206.5</c:v>
                </c:pt>
                <c:pt idx="14">
                  <c:v>1190.5</c:v>
                </c:pt>
                <c:pt idx="15">
                  <c:v>1152.5</c:v>
                </c:pt>
                <c:pt idx="16">
                  <c:v>1139</c:v>
                </c:pt>
                <c:pt idx="17">
                  <c:v>1123</c:v>
                </c:pt>
                <c:pt idx="18">
                  <c:v>1213.5</c:v>
                </c:pt>
                <c:pt idx="19">
                  <c:v>1307</c:v>
                </c:pt>
                <c:pt idx="20">
                  <c:v>1327</c:v>
                </c:pt>
                <c:pt idx="21">
                  <c:v>1388</c:v>
                </c:pt>
                <c:pt idx="22">
                  <c:v>1364.5</c:v>
                </c:pt>
                <c:pt idx="23">
                  <c:v>1356</c:v>
                </c:pt>
                <c:pt idx="24">
                  <c:v>1422.5</c:v>
                </c:pt>
                <c:pt idx="25">
                  <c:v>1376.5</c:v>
                </c:pt>
                <c:pt idx="29">
                  <c:v>1264.5</c:v>
                </c:pt>
                <c:pt idx="30">
                  <c:v>1236</c:v>
                </c:pt>
                <c:pt idx="31">
                  <c:v>1232</c:v>
                </c:pt>
                <c:pt idx="32">
                  <c:v>1202.5</c:v>
                </c:pt>
                <c:pt idx="33">
                  <c:v>1199</c:v>
                </c:pt>
                <c:pt idx="34">
                  <c:v>1139.5</c:v>
                </c:pt>
                <c:pt idx="35">
                  <c:v>1043.5</c:v>
                </c:pt>
                <c:pt idx="36">
                  <c:v>1017.5</c:v>
                </c:pt>
                <c:pt idx="37">
                  <c:v>1045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75136"/>
        <c:axId val="145875528"/>
      </c:lineChart>
      <c:catAx>
        <c:axId val="1458751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5875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8755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45875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321.5</c:v>
                </c:pt>
                <c:pt idx="1">
                  <c:v>328</c:v>
                </c:pt>
                <c:pt idx="2">
                  <c:v>341.5</c:v>
                </c:pt>
                <c:pt idx="3">
                  <c:v>273.5</c:v>
                </c:pt>
                <c:pt idx="4">
                  <c:v>293</c:v>
                </c:pt>
                <c:pt idx="5">
                  <c:v>324</c:v>
                </c:pt>
                <c:pt idx="6">
                  <c:v>312</c:v>
                </c:pt>
                <c:pt idx="7">
                  <c:v>270</c:v>
                </c:pt>
                <c:pt idx="8">
                  <c:v>233.5</c:v>
                </c:pt>
                <c:pt idx="9">
                  <c:v>228</c:v>
                </c:pt>
                <c:pt idx="10">
                  <c:v>286</c:v>
                </c:pt>
                <c:pt idx="11">
                  <c:v>297.5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56256"/>
        <c:axId val="171856648"/>
      </c:barChart>
      <c:catAx>
        <c:axId val="17185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56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56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5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297</c:v>
                </c:pt>
                <c:pt idx="1">
                  <c:v>315.5</c:v>
                </c:pt>
                <c:pt idx="2">
                  <c:v>306.5</c:v>
                </c:pt>
                <c:pt idx="3">
                  <c:v>287.5</c:v>
                </c:pt>
                <c:pt idx="4">
                  <c:v>281</c:v>
                </c:pt>
                <c:pt idx="5">
                  <c:v>277.5</c:v>
                </c:pt>
                <c:pt idx="6">
                  <c:v>293</c:v>
                </c:pt>
                <c:pt idx="7">
                  <c:v>271.5</c:v>
                </c:pt>
                <c:pt idx="8">
                  <c:v>371.5</c:v>
                </c:pt>
                <c:pt idx="9">
                  <c:v>371</c:v>
                </c:pt>
                <c:pt idx="10">
                  <c:v>313</c:v>
                </c:pt>
                <c:pt idx="11">
                  <c:v>332.5</c:v>
                </c:pt>
                <c:pt idx="12">
                  <c:v>348</c:v>
                </c:pt>
                <c:pt idx="13">
                  <c:v>362.5</c:v>
                </c:pt>
                <c:pt idx="14">
                  <c:v>379.5</c:v>
                </c:pt>
                <c:pt idx="15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857432"/>
        <c:axId val="214539264"/>
      </c:barChart>
      <c:catAx>
        <c:axId val="17185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3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3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5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540048"/>
        <c:axId val="214540440"/>
      </c:barChart>
      <c:catAx>
        <c:axId val="21454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40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40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540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716056"/>
        <c:axId val="144716448"/>
      </c:barChart>
      <c:catAx>
        <c:axId val="144716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7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71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716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717232"/>
        <c:axId val="419432424"/>
      </c:barChart>
      <c:catAx>
        <c:axId val="14471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943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43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71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369</c:v>
                </c:pt>
                <c:pt idx="1">
                  <c:v>397.5</c:v>
                </c:pt>
                <c:pt idx="2">
                  <c:v>350</c:v>
                </c:pt>
                <c:pt idx="3">
                  <c:v>357.5</c:v>
                </c:pt>
                <c:pt idx="4">
                  <c:v>341</c:v>
                </c:pt>
                <c:pt idx="5">
                  <c:v>336.5</c:v>
                </c:pt>
                <c:pt idx="6">
                  <c:v>339</c:v>
                </c:pt>
                <c:pt idx="7">
                  <c:v>274.5</c:v>
                </c:pt>
                <c:pt idx="8">
                  <c:v>331</c:v>
                </c:pt>
                <c:pt idx="9">
                  <c:v>324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19433208"/>
        <c:axId val="419433600"/>
      </c:barChart>
      <c:catAx>
        <c:axId val="41943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94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43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943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321.5</c:v>
                </c:pt>
                <c:pt idx="1">
                  <c:v>328</c:v>
                </c:pt>
                <c:pt idx="2">
                  <c:v>341.5</c:v>
                </c:pt>
                <c:pt idx="3">
                  <c:v>273.5</c:v>
                </c:pt>
                <c:pt idx="4">
                  <c:v>293</c:v>
                </c:pt>
                <c:pt idx="5">
                  <c:v>324</c:v>
                </c:pt>
                <c:pt idx="6">
                  <c:v>312</c:v>
                </c:pt>
                <c:pt idx="7">
                  <c:v>270</c:v>
                </c:pt>
                <c:pt idx="8">
                  <c:v>233.5</c:v>
                </c:pt>
                <c:pt idx="9">
                  <c:v>228</c:v>
                </c:pt>
                <c:pt idx="10">
                  <c:v>286</c:v>
                </c:pt>
                <c:pt idx="11">
                  <c:v>297.5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2464296"/>
        <c:axId val="242464688"/>
      </c:barChart>
      <c:catAx>
        <c:axId val="242464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46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464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464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297</c:v>
                </c:pt>
                <c:pt idx="1">
                  <c:v>315.5</c:v>
                </c:pt>
                <c:pt idx="2">
                  <c:v>306.5</c:v>
                </c:pt>
                <c:pt idx="3">
                  <c:v>287.5</c:v>
                </c:pt>
                <c:pt idx="4">
                  <c:v>281</c:v>
                </c:pt>
                <c:pt idx="5">
                  <c:v>277.5</c:v>
                </c:pt>
                <c:pt idx="6">
                  <c:v>293</c:v>
                </c:pt>
                <c:pt idx="7">
                  <c:v>271.5</c:v>
                </c:pt>
                <c:pt idx="8">
                  <c:v>371.5</c:v>
                </c:pt>
                <c:pt idx="9">
                  <c:v>371</c:v>
                </c:pt>
                <c:pt idx="10">
                  <c:v>313</c:v>
                </c:pt>
                <c:pt idx="11">
                  <c:v>332.5</c:v>
                </c:pt>
                <c:pt idx="12">
                  <c:v>348</c:v>
                </c:pt>
                <c:pt idx="13">
                  <c:v>362.5</c:v>
                </c:pt>
                <c:pt idx="14">
                  <c:v>379.5</c:v>
                </c:pt>
                <c:pt idx="15">
                  <c:v>286.5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4715664"/>
        <c:axId val="242465472"/>
      </c:barChart>
      <c:catAx>
        <c:axId val="14471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46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46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471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85935" y="95250"/>
          <a:ext cx="255374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1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1" t="s">
        <v>149</v>
      </c>
      <c r="E5" s="171"/>
      <c r="F5" s="171"/>
      <c r="G5" s="171"/>
      <c r="H5" s="171"/>
      <c r="I5" s="166" t="s">
        <v>53</v>
      </c>
      <c r="J5" s="166"/>
      <c r="K5" s="166"/>
      <c r="L5" s="172">
        <v>1228</v>
      </c>
      <c r="M5" s="172"/>
      <c r="N5" s="172"/>
      <c r="O5" s="12"/>
      <c r="P5" s="166" t="s">
        <v>57</v>
      </c>
      <c r="Q5" s="166"/>
      <c r="R5" s="166"/>
      <c r="S5" s="170" t="s">
        <v>146</v>
      </c>
      <c r="T5" s="170"/>
      <c r="U5" s="170"/>
    </row>
    <row r="6" spans="1:28" ht="12.75" customHeight="1" x14ac:dyDescent="0.2">
      <c r="A6" s="166" t="s">
        <v>55</v>
      </c>
      <c r="B6" s="166"/>
      <c r="C6" s="166"/>
      <c r="D6" s="168" t="s">
        <v>147</v>
      </c>
      <c r="E6" s="168"/>
      <c r="F6" s="168"/>
      <c r="G6" s="168"/>
      <c r="H6" s="168"/>
      <c r="I6" s="166" t="s">
        <v>59</v>
      </c>
      <c r="J6" s="166"/>
      <c r="K6" s="166"/>
      <c r="L6" s="179">
        <v>3</v>
      </c>
      <c r="M6" s="179"/>
      <c r="N6" s="179"/>
      <c r="O6" s="42"/>
      <c r="P6" s="166" t="s">
        <v>58</v>
      </c>
      <c r="Q6" s="166"/>
      <c r="R6" s="166"/>
      <c r="S6" s="180">
        <v>42717</v>
      </c>
      <c r="T6" s="180"/>
      <c r="U6" s="180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v>129</v>
      </c>
      <c r="C10" s="46">
        <v>269</v>
      </c>
      <c r="D10" s="46">
        <v>14</v>
      </c>
      <c r="E10" s="46">
        <v>3</v>
      </c>
      <c r="F10" s="6">
        <f t="shared" ref="F10:F22" si="0">B10*0.5+C10*1+D10*2+E10*2.5</f>
        <v>369</v>
      </c>
      <c r="G10" s="2"/>
      <c r="H10" s="19" t="s">
        <v>4</v>
      </c>
      <c r="I10" s="46">
        <v>60</v>
      </c>
      <c r="J10" s="46">
        <v>208</v>
      </c>
      <c r="K10" s="46">
        <v>16</v>
      </c>
      <c r="L10" s="46">
        <v>7</v>
      </c>
      <c r="M10" s="6">
        <f t="shared" ref="M10:M22" si="1">I10*0.5+J10*1+K10*2+L10*2.5</f>
        <v>287.5</v>
      </c>
      <c r="N10" s="9">
        <f>F20+F21+F22+M10</f>
        <v>1206.5</v>
      </c>
      <c r="O10" s="19" t="s">
        <v>43</v>
      </c>
      <c r="P10" s="46">
        <v>68</v>
      </c>
      <c r="Q10" s="46">
        <v>258</v>
      </c>
      <c r="R10" s="46">
        <v>11</v>
      </c>
      <c r="S10" s="46">
        <v>3</v>
      </c>
      <c r="T10" s="6">
        <f t="shared" ref="T10:T21" si="2">P10*0.5+Q10*1+R10*2+S10*2.5</f>
        <v>321.5</v>
      </c>
      <c r="U10" s="10"/>
      <c r="AB10" s="1"/>
    </row>
    <row r="11" spans="1:28" ht="24" customHeight="1" x14ac:dyDescent="0.2">
      <c r="A11" s="18" t="s">
        <v>14</v>
      </c>
      <c r="B11" s="46">
        <v>141</v>
      </c>
      <c r="C11" s="46">
        <v>281</v>
      </c>
      <c r="D11" s="46">
        <v>18</v>
      </c>
      <c r="E11" s="46">
        <v>4</v>
      </c>
      <c r="F11" s="6">
        <f t="shared" si="0"/>
        <v>397.5</v>
      </c>
      <c r="G11" s="2"/>
      <c r="H11" s="19" t="s">
        <v>5</v>
      </c>
      <c r="I11" s="46">
        <v>58</v>
      </c>
      <c r="J11" s="46">
        <v>220</v>
      </c>
      <c r="K11" s="46">
        <v>11</v>
      </c>
      <c r="L11" s="46">
        <v>4</v>
      </c>
      <c r="M11" s="6">
        <f t="shared" si="1"/>
        <v>281</v>
      </c>
      <c r="N11" s="9">
        <f>F21+F22+M10+M11</f>
        <v>1190.5</v>
      </c>
      <c r="O11" s="19" t="s">
        <v>44</v>
      </c>
      <c r="P11" s="46">
        <v>77</v>
      </c>
      <c r="Q11" s="46">
        <v>254</v>
      </c>
      <c r="R11" s="46">
        <v>14</v>
      </c>
      <c r="S11" s="46">
        <v>3</v>
      </c>
      <c r="T11" s="6">
        <f t="shared" si="2"/>
        <v>328</v>
      </c>
      <c r="U11" s="2"/>
      <c r="AB11" s="1"/>
    </row>
    <row r="12" spans="1:28" ht="24" customHeight="1" x14ac:dyDescent="0.2">
      <c r="A12" s="18" t="s">
        <v>17</v>
      </c>
      <c r="B12" s="46">
        <v>113</v>
      </c>
      <c r="C12" s="46">
        <v>254</v>
      </c>
      <c r="D12" s="46">
        <v>16</v>
      </c>
      <c r="E12" s="46">
        <v>3</v>
      </c>
      <c r="F12" s="6">
        <f t="shared" si="0"/>
        <v>350</v>
      </c>
      <c r="G12" s="2"/>
      <c r="H12" s="19" t="s">
        <v>6</v>
      </c>
      <c r="I12" s="46">
        <v>63</v>
      </c>
      <c r="J12" s="46">
        <v>228</v>
      </c>
      <c r="K12" s="46">
        <v>4</v>
      </c>
      <c r="L12" s="46">
        <v>4</v>
      </c>
      <c r="M12" s="6">
        <f t="shared" si="1"/>
        <v>277.5</v>
      </c>
      <c r="N12" s="2">
        <f>F22+M10+M11+M12</f>
        <v>1152.5</v>
      </c>
      <c r="O12" s="19" t="s">
        <v>32</v>
      </c>
      <c r="P12" s="46">
        <v>65</v>
      </c>
      <c r="Q12" s="46">
        <v>261</v>
      </c>
      <c r="R12" s="46">
        <v>19</v>
      </c>
      <c r="S12" s="46">
        <v>4</v>
      </c>
      <c r="T12" s="6">
        <f t="shared" si="2"/>
        <v>341.5</v>
      </c>
      <c r="U12" s="2"/>
      <c r="AB12" s="1"/>
    </row>
    <row r="13" spans="1:28" ht="24" customHeight="1" x14ac:dyDescent="0.2">
      <c r="A13" s="18" t="s">
        <v>19</v>
      </c>
      <c r="B13" s="46">
        <v>90</v>
      </c>
      <c r="C13" s="46">
        <v>271</v>
      </c>
      <c r="D13" s="46">
        <v>17</v>
      </c>
      <c r="E13" s="46">
        <v>3</v>
      </c>
      <c r="F13" s="6">
        <f t="shared" si="0"/>
        <v>357.5</v>
      </c>
      <c r="G13" s="2">
        <f t="shared" ref="G13:G19" si="3">F10+F11+F12+F13</f>
        <v>1474</v>
      </c>
      <c r="H13" s="19" t="s">
        <v>7</v>
      </c>
      <c r="I13" s="46">
        <v>56</v>
      </c>
      <c r="J13" s="46">
        <v>227</v>
      </c>
      <c r="K13" s="46">
        <v>14</v>
      </c>
      <c r="L13" s="46">
        <v>4</v>
      </c>
      <c r="M13" s="6">
        <f t="shared" si="1"/>
        <v>293</v>
      </c>
      <c r="N13" s="2">
        <f t="shared" ref="N13:N18" si="4">M10+M11+M12+M13</f>
        <v>1139</v>
      </c>
      <c r="O13" s="19" t="s">
        <v>33</v>
      </c>
      <c r="P13" s="46">
        <v>56</v>
      </c>
      <c r="Q13" s="46">
        <v>220</v>
      </c>
      <c r="R13" s="46">
        <v>9</v>
      </c>
      <c r="S13" s="46">
        <v>3</v>
      </c>
      <c r="T13" s="6">
        <f t="shared" si="2"/>
        <v>273.5</v>
      </c>
      <c r="U13" s="2">
        <f t="shared" ref="U13:U21" si="5">T10+T11+T12+T13</f>
        <v>1264.5</v>
      </c>
      <c r="AB13" s="81">
        <v>212.5</v>
      </c>
    </row>
    <row r="14" spans="1:28" ht="24" customHeight="1" x14ac:dyDescent="0.2">
      <c r="A14" s="18" t="s">
        <v>21</v>
      </c>
      <c r="B14" s="46">
        <v>80</v>
      </c>
      <c r="C14" s="46">
        <v>259</v>
      </c>
      <c r="D14" s="46">
        <v>16</v>
      </c>
      <c r="E14" s="46">
        <v>4</v>
      </c>
      <c r="F14" s="6">
        <f t="shared" si="0"/>
        <v>341</v>
      </c>
      <c r="G14" s="2">
        <f t="shared" si="3"/>
        <v>1446</v>
      </c>
      <c r="H14" s="19" t="s">
        <v>9</v>
      </c>
      <c r="I14" s="46">
        <v>56</v>
      </c>
      <c r="J14" s="46">
        <v>207</v>
      </c>
      <c r="K14" s="46">
        <v>12</v>
      </c>
      <c r="L14" s="46">
        <v>5</v>
      </c>
      <c r="M14" s="6">
        <f t="shared" si="1"/>
        <v>271.5</v>
      </c>
      <c r="N14" s="2">
        <f t="shared" si="4"/>
        <v>1123</v>
      </c>
      <c r="O14" s="19" t="s">
        <v>29</v>
      </c>
      <c r="P14" s="45">
        <v>74</v>
      </c>
      <c r="Q14" s="45">
        <v>227</v>
      </c>
      <c r="R14" s="45">
        <v>12</v>
      </c>
      <c r="S14" s="45">
        <v>2</v>
      </c>
      <c r="T14" s="6">
        <f t="shared" si="2"/>
        <v>293</v>
      </c>
      <c r="U14" s="2">
        <f t="shared" si="5"/>
        <v>1236</v>
      </c>
      <c r="AB14" s="81">
        <v>226</v>
      </c>
    </row>
    <row r="15" spans="1:28" ht="24" customHeight="1" x14ac:dyDescent="0.2">
      <c r="A15" s="18" t="s">
        <v>23</v>
      </c>
      <c r="B15" s="46">
        <v>91</v>
      </c>
      <c r="C15" s="46">
        <v>256</v>
      </c>
      <c r="D15" s="46">
        <v>15</v>
      </c>
      <c r="E15" s="46">
        <v>2</v>
      </c>
      <c r="F15" s="6">
        <f t="shared" si="0"/>
        <v>336.5</v>
      </c>
      <c r="G15" s="2">
        <f t="shared" si="3"/>
        <v>1385</v>
      </c>
      <c r="H15" s="19" t="s">
        <v>12</v>
      </c>
      <c r="I15" s="46">
        <v>62</v>
      </c>
      <c r="J15" s="46">
        <v>293</v>
      </c>
      <c r="K15" s="46">
        <v>15</v>
      </c>
      <c r="L15" s="46">
        <v>7</v>
      </c>
      <c r="M15" s="6">
        <f t="shared" si="1"/>
        <v>371.5</v>
      </c>
      <c r="N15" s="2">
        <f t="shared" si="4"/>
        <v>1213.5</v>
      </c>
      <c r="O15" s="18" t="s">
        <v>30</v>
      </c>
      <c r="P15" s="46">
        <v>75</v>
      </c>
      <c r="Q15" s="46">
        <v>254</v>
      </c>
      <c r="R15" s="46">
        <v>15</v>
      </c>
      <c r="S15" s="46">
        <v>1</v>
      </c>
      <c r="T15" s="6">
        <f t="shared" si="2"/>
        <v>324</v>
      </c>
      <c r="U15" s="2">
        <f t="shared" si="5"/>
        <v>1232</v>
      </c>
      <c r="AB15" s="81">
        <v>233.5</v>
      </c>
    </row>
    <row r="16" spans="1:28" ht="24" customHeight="1" x14ac:dyDescent="0.2">
      <c r="A16" s="18" t="s">
        <v>39</v>
      </c>
      <c r="B16" s="46">
        <v>93</v>
      </c>
      <c r="C16" s="46">
        <v>245</v>
      </c>
      <c r="D16" s="46">
        <v>15</v>
      </c>
      <c r="E16" s="46">
        <v>7</v>
      </c>
      <c r="F16" s="6">
        <f t="shared" si="0"/>
        <v>339</v>
      </c>
      <c r="G16" s="2">
        <f t="shared" si="3"/>
        <v>1374</v>
      </c>
      <c r="H16" s="19" t="s">
        <v>15</v>
      </c>
      <c r="I16" s="46">
        <v>70</v>
      </c>
      <c r="J16" s="46">
        <v>298</v>
      </c>
      <c r="K16" s="46">
        <v>14</v>
      </c>
      <c r="L16" s="46">
        <v>4</v>
      </c>
      <c r="M16" s="6">
        <f t="shared" si="1"/>
        <v>371</v>
      </c>
      <c r="N16" s="2">
        <f t="shared" si="4"/>
        <v>1307</v>
      </c>
      <c r="O16" s="19" t="s">
        <v>8</v>
      </c>
      <c r="P16" s="46">
        <v>74</v>
      </c>
      <c r="Q16" s="46">
        <v>248</v>
      </c>
      <c r="R16" s="46">
        <v>11</v>
      </c>
      <c r="S16" s="46">
        <v>2</v>
      </c>
      <c r="T16" s="6">
        <f t="shared" si="2"/>
        <v>312</v>
      </c>
      <c r="U16" s="2">
        <f t="shared" si="5"/>
        <v>1202.5</v>
      </c>
      <c r="AB16" s="81">
        <v>234</v>
      </c>
    </row>
    <row r="17" spans="1:28" ht="24" customHeight="1" x14ac:dyDescent="0.2">
      <c r="A17" s="18" t="s">
        <v>40</v>
      </c>
      <c r="B17" s="46">
        <v>61</v>
      </c>
      <c r="C17" s="46">
        <v>208</v>
      </c>
      <c r="D17" s="46">
        <v>13</v>
      </c>
      <c r="E17" s="46">
        <v>4</v>
      </c>
      <c r="F17" s="6">
        <f t="shared" si="0"/>
        <v>274.5</v>
      </c>
      <c r="G17" s="2">
        <f t="shared" si="3"/>
        <v>1291</v>
      </c>
      <c r="H17" s="19" t="s">
        <v>18</v>
      </c>
      <c r="I17" s="46">
        <v>72</v>
      </c>
      <c r="J17" s="46">
        <v>245</v>
      </c>
      <c r="K17" s="46">
        <v>11</v>
      </c>
      <c r="L17" s="46">
        <v>4</v>
      </c>
      <c r="M17" s="6">
        <f t="shared" si="1"/>
        <v>313</v>
      </c>
      <c r="N17" s="2">
        <f t="shared" si="4"/>
        <v>1327</v>
      </c>
      <c r="O17" s="19" t="s">
        <v>10</v>
      </c>
      <c r="P17" s="46">
        <v>74</v>
      </c>
      <c r="Q17" s="46">
        <v>208</v>
      </c>
      <c r="R17" s="46">
        <v>10</v>
      </c>
      <c r="S17" s="46">
        <v>2</v>
      </c>
      <c r="T17" s="6">
        <f t="shared" si="2"/>
        <v>270</v>
      </c>
      <c r="U17" s="2">
        <f t="shared" si="5"/>
        <v>1199</v>
      </c>
      <c r="AB17" s="81">
        <v>248</v>
      </c>
    </row>
    <row r="18" spans="1:28" ht="24" customHeight="1" x14ac:dyDescent="0.2">
      <c r="A18" s="18" t="s">
        <v>41</v>
      </c>
      <c r="B18" s="46">
        <v>87</v>
      </c>
      <c r="C18" s="46">
        <v>241</v>
      </c>
      <c r="D18" s="46">
        <v>12</v>
      </c>
      <c r="E18" s="46">
        <v>9</v>
      </c>
      <c r="F18" s="6">
        <f t="shared" si="0"/>
        <v>331</v>
      </c>
      <c r="G18" s="2">
        <f t="shared" si="3"/>
        <v>1281</v>
      </c>
      <c r="H18" s="19" t="s">
        <v>20</v>
      </c>
      <c r="I18" s="46">
        <v>85</v>
      </c>
      <c r="J18" s="46">
        <v>269</v>
      </c>
      <c r="K18" s="46">
        <v>8</v>
      </c>
      <c r="L18" s="46">
        <v>2</v>
      </c>
      <c r="M18" s="6">
        <f t="shared" si="1"/>
        <v>332.5</v>
      </c>
      <c r="N18" s="2">
        <f t="shared" si="4"/>
        <v>1388</v>
      </c>
      <c r="O18" s="19" t="s">
        <v>13</v>
      </c>
      <c r="P18" s="46">
        <v>56</v>
      </c>
      <c r="Q18" s="46">
        <v>179</v>
      </c>
      <c r="R18" s="46">
        <v>12</v>
      </c>
      <c r="S18" s="46">
        <v>1</v>
      </c>
      <c r="T18" s="6">
        <f t="shared" si="2"/>
        <v>233.5</v>
      </c>
      <c r="U18" s="2">
        <f t="shared" si="5"/>
        <v>1139.5</v>
      </c>
      <c r="AB18" s="81">
        <v>248</v>
      </c>
    </row>
    <row r="19" spans="1:28" ht="24" customHeight="1" thickBot="1" x14ac:dyDescent="0.25">
      <c r="A19" s="21" t="s">
        <v>42</v>
      </c>
      <c r="B19" s="47">
        <v>78</v>
      </c>
      <c r="C19" s="47">
        <v>241</v>
      </c>
      <c r="D19" s="47">
        <v>12</v>
      </c>
      <c r="E19" s="47">
        <v>8</v>
      </c>
      <c r="F19" s="7">
        <f t="shared" si="0"/>
        <v>324</v>
      </c>
      <c r="G19" s="3">
        <f t="shared" si="3"/>
        <v>1268.5</v>
      </c>
      <c r="H19" s="20" t="s">
        <v>22</v>
      </c>
      <c r="I19" s="45">
        <v>90</v>
      </c>
      <c r="J19" s="45">
        <v>271</v>
      </c>
      <c r="K19" s="45">
        <v>11</v>
      </c>
      <c r="L19" s="45">
        <v>4</v>
      </c>
      <c r="M19" s="6">
        <f t="shared" si="1"/>
        <v>348</v>
      </c>
      <c r="N19" s="2">
        <f>M16+M17+M18+M19</f>
        <v>1364.5</v>
      </c>
      <c r="O19" s="19" t="s">
        <v>16</v>
      </c>
      <c r="P19" s="46">
        <v>58</v>
      </c>
      <c r="Q19" s="46">
        <v>170</v>
      </c>
      <c r="R19" s="46">
        <v>12</v>
      </c>
      <c r="S19" s="46">
        <v>2</v>
      </c>
      <c r="T19" s="6">
        <f t="shared" si="2"/>
        <v>228</v>
      </c>
      <c r="U19" s="2">
        <f t="shared" si="5"/>
        <v>1043.5</v>
      </c>
      <c r="AB19" s="81">
        <v>262</v>
      </c>
    </row>
    <row r="20" spans="1:28" ht="24" customHeight="1" x14ac:dyDescent="0.2">
      <c r="A20" s="19" t="s">
        <v>27</v>
      </c>
      <c r="B20" s="45">
        <v>80</v>
      </c>
      <c r="C20" s="45">
        <v>229</v>
      </c>
      <c r="D20" s="45">
        <v>9</v>
      </c>
      <c r="E20" s="45">
        <v>4</v>
      </c>
      <c r="F20" s="8">
        <f t="shared" si="0"/>
        <v>297</v>
      </c>
      <c r="G20" s="35"/>
      <c r="H20" s="19" t="s">
        <v>24</v>
      </c>
      <c r="I20" s="46">
        <v>80</v>
      </c>
      <c r="J20" s="46">
        <v>299</v>
      </c>
      <c r="K20" s="46">
        <v>8</v>
      </c>
      <c r="L20" s="46">
        <v>3</v>
      </c>
      <c r="M20" s="8">
        <f t="shared" si="1"/>
        <v>362.5</v>
      </c>
      <c r="N20" s="2">
        <f>M17+M18+M19+M20</f>
        <v>1356</v>
      </c>
      <c r="O20" s="19" t="s">
        <v>45</v>
      </c>
      <c r="P20" s="45">
        <v>56</v>
      </c>
      <c r="Q20" s="45">
        <v>222</v>
      </c>
      <c r="R20" s="45">
        <v>13</v>
      </c>
      <c r="S20" s="45">
        <v>4</v>
      </c>
      <c r="T20" s="8">
        <f t="shared" si="2"/>
        <v>286</v>
      </c>
      <c r="U20" s="2">
        <f t="shared" si="5"/>
        <v>1017.5</v>
      </c>
      <c r="AB20" s="81">
        <v>275</v>
      </c>
    </row>
    <row r="21" spans="1:28" ht="24" customHeight="1" thickBot="1" x14ac:dyDescent="0.25">
      <c r="A21" s="19" t="s">
        <v>28</v>
      </c>
      <c r="B21" s="46">
        <v>72</v>
      </c>
      <c r="C21" s="46">
        <v>240</v>
      </c>
      <c r="D21" s="46">
        <v>11</v>
      </c>
      <c r="E21" s="46">
        <v>7</v>
      </c>
      <c r="F21" s="6">
        <f t="shared" si="0"/>
        <v>315.5</v>
      </c>
      <c r="G21" s="36"/>
      <c r="H21" s="20" t="s">
        <v>25</v>
      </c>
      <c r="I21" s="46">
        <v>98</v>
      </c>
      <c r="J21" s="46">
        <v>298</v>
      </c>
      <c r="K21" s="46">
        <v>10</v>
      </c>
      <c r="L21" s="46">
        <v>5</v>
      </c>
      <c r="M21" s="6">
        <f t="shared" si="1"/>
        <v>379.5</v>
      </c>
      <c r="N21" s="2">
        <f>M18+M19+M20+M21</f>
        <v>1422.5</v>
      </c>
      <c r="O21" s="21" t="s">
        <v>46</v>
      </c>
      <c r="P21" s="47">
        <v>61</v>
      </c>
      <c r="Q21" s="47">
        <v>234</v>
      </c>
      <c r="R21" s="47">
        <v>14</v>
      </c>
      <c r="S21" s="47">
        <v>2</v>
      </c>
      <c r="T21" s="7">
        <f t="shared" si="2"/>
        <v>297.5</v>
      </c>
      <c r="U21" s="3">
        <f t="shared" si="5"/>
        <v>1045</v>
      </c>
      <c r="AB21" s="81">
        <v>276</v>
      </c>
    </row>
    <row r="22" spans="1:28" ht="24" customHeight="1" thickBot="1" x14ac:dyDescent="0.25">
      <c r="A22" s="19" t="s">
        <v>1</v>
      </c>
      <c r="B22" s="46">
        <v>83</v>
      </c>
      <c r="C22" s="46">
        <v>222</v>
      </c>
      <c r="D22" s="46">
        <v>14</v>
      </c>
      <c r="E22" s="46">
        <v>6</v>
      </c>
      <c r="F22" s="6">
        <f t="shared" si="0"/>
        <v>306.5</v>
      </c>
      <c r="G22" s="2"/>
      <c r="H22" s="21" t="s">
        <v>26</v>
      </c>
      <c r="I22" s="47">
        <v>60</v>
      </c>
      <c r="J22" s="47">
        <v>233</v>
      </c>
      <c r="K22" s="47">
        <v>8</v>
      </c>
      <c r="L22" s="47">
        <v>3</v>
      </c>
      <c r="M22" s="6">
        <f t="shared" si="1"/>
        <v>286.5</v>
      </c>
      <c r="N22" s="3">
        <f>M19+M20+M21+M22</f>
        <v>1376.5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1474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1422.5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1264.5</v>
      </c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63</v>
      </c>
      <c r="G24" s="88"/>
      <c r="H24" s="183"/>
      <c r="I24" s="184"/>
      <c r="J24" s="82" t="s">
        <v>71</v>
      </c>
      <c r="K24" s="86"/>
      <c r="L24" s="86"/>
      <c r="M24" s="87" t="s">
        <v>69</v>
      </c>
      <c r="N24" s="88"/>
      <c r="O24" s="183"/>
      <c r="P24" s="184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10" t="str">
        <f>'G-2'!E4:H4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10" t="str">
        <f>'G-2'!D5:H5</f>
        <v>CALLE 84 X CARRERA 47 - 49C</v>
      </c>
      <c r="E5" s="210"/>
      <c r="F5" s="210"/>
      <c r="G5" s="210"/>
      <c r="H5" s="210"/>
      <c r="I5" s="207" t="s">
        <v>53</v>
      </c>
      <c r="J5" s="207"/>
      <c r="K5" s="207"/>
      <c r="L5" s="172">
        <f>'G-2'!L5:N5</f>
        <v>1228</v>
      </c>
      <c r="M5" s="172"/>
      <c r="N5" s="172"/>
      <c r="O5" s="50"/>
      <c r="P5" s="207" t="s">
        <v>57</v>
      </c>
      <c r="Q5" s="207"/>
      <c r="R5" s="207"/>
      <c r="S5" s="172" t="s">
        <v>132</v>
      </c>
      <c r="T5" s="172"/>
      <c r="U5" s="172"/>
    </row>
    <row r="6" spans="1:28" ht="12.75" customHeight="1" x14ac:dyDescent="0.2">
      <c r="A6" s="207" t="s">
        <v>55</v>
      </c>
      <c r="B6" s="207"/>
      <c r="C6" s="207"/>
      <c r="D6" s="208"/>
      <c r="E6" s="208"/>
      <c r="F6" s="208"/>
      <c r="G6" s="208"/>
      <c r="H6" s="208"/>
      <c r="I6" s="207" t="s">
        <v>59</v>
      </c>
      <c r="J6" s="207"/>
      <c r="K6" s="207"/>
      <c r="L6" s="217"/>
      <c r="M6" s="217"/>
      <c r="N6" s="217"/>
      <c r="O6" s="54"/>
      <c r="P6" s="207" t="s">
        <v>58</v>
      </c>
      <c r="Q6" s="207"/>
      <c r="R6" s="207"/>
      <c r="S6" s="211"/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0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0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71</v>
      </c>
      <c r="D24" s="86"/>
      <c r="E24" s="86"/>
      <c r="F24" s="87" t="s">
        <v>77</v>
      </c>
      <c r="G24" s="88"/>
      <c r="H24" s="199"/>
      <c r="I24" s="200"/>
      <c r="J24" s="83" t="s">
        <v>71</v>
      </c>
      <c r="K24" s="86"/>
      <c r="L24" s="86"/>
      <c r="M24" s="87" t="s">
        <v>90</v>
      </c>
      <c r="N24" s="88"/>
      <c r="O24" s="199"/>
      <c r="P24" s="200"/>
      <c r="Q24" s="83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61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'G-2'!E4:H4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1" t="str">
        <f>'G-2'!D5:H5</f>
        <v>CALLE 84 X CARRERA 47 - 49C</v>
      </c>
      <c r="E6" s="171"/>
      <c r="F6" s="171"/>
      <c r="G6" s="171"/>
      <c r="H6" s="171"/>
      <c r="I6" s="166" t="s">
        <v>53</v>
      </c>
      <c r="J6" s="166"/>
      <c r="K6" s="166"/>
      <c r="L6" s="172">
        <f>'G-2'!L5:N5</f>
        <v>1228</v>
      </c>
      <c r="M6" s="172"/>
      <c r="N6" s="172"/>
      <c r="O6" s="12"/>
      <c r="P6" s="166" t="s">
        <v>58</v>
      </c>
      <c r="Q6" s="166"/>
      <c r="R6" s="166"/>
      <c r="S6" s="219">
        <f>'G-2'!S6:U6</f>
        <v>42717</v>
      </c>
      <c r="T6" s="219"/>
      <c r="U6" s="219"/>
    </row>
    <row r="7" spans="1:28" ht="7.5" customHeight="1" x14ac:dyDescent="0.2">
      <c r="A7" s="13"/>
      <c r="B7" s="11"/>
      <c r="C7" s="11"/>
      <c r="D7" s="11"/>
      <c r="E7" s="178"/>
      <c r="F7" s="178"/>
      <c r="G7" s="178"/>
      <c r="H7" s="178"/>
      <c r="I7" s="178"/>
      <c r="J7" s="178"/>
      <c r="K7" s="1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3" t="s">
        <v>36</v>
      </c>
      <c r="B8" s="175" t="s">
        <v>34</v>
      </c>
      <c r="C8" s="176"/>
      <c r="D8" s="176"/>
      <c r="E8" s="177"/>
      <c r="F8" s="173" t="s">
        <v>35</v>
      </c>
      <c r="G8" s="173" t="s">
        <v>37</v>
      </c>
      <c r="H8" s="173" t="s">
        <v>36</v>
      </c>
      <c r="I8" s="175" t="s">
        <v>34</v>
      </c>
      <c r="J8" s="176"/>
      <c r="K8" s="176"/>
      <c r="L8" s="177"/>
      <c r="M8" s="173" t="s">
        <v>35</v>
      </c>
      <c r="N8" s="173" t="s">
        <v>37</v>
      </c>
      <c r="O8" s="173" t="s">
        <v>36</v>
      </c>
      <c r="P8" s="175" t="s">
        <v>34</v>
      </c>
      <c r="Q8" s="176"/>
      <c r="R8" s="176"/>
      <c r="S8" s="177"/>
      <c r="T8" s="173" t="s">
        <v>35</v>
      </c>
      <c r="U8" s="173" t="s">
        <v>37</v>
      </c>
    </row>
    <row r="9" spans="1:28" ht="12" customHeight="1" x14ac:dyDescent="0.2">
      <c r="A9" s="174"/>
      <c r="B9" s="15" t="s">
        <v>52</v>
      </c>
      <c r="C9" s="15" t="s">
        <v>0</v>
      </c>
      <c r="D9" s="15" t="s">
        <v>2</v>
      </c>
      <c r="E9" s="16" t="s">
        <v>3</v>
      </c>
      <c r="F9" s="174"/>
      <c r="G9" s="174"/>
      <c r="H9" s="174"/>
      <c r="I9" s="17" t="s">
        <v>52</v>
      </c>
      <c r="J9" s="17" t="s">
        <v>0</v>
      </c>
      <c r="K9" s="15" t="s">
        <v>2</v>
      </c>
      <c r="L9" s="16" t="s">
        <v>3</v>
      </c>
      <c r="M9" s="174"/>
      <c r="N9" s="174"/>
      <c r="O9" s="174"/>
      <c r="P9" s="17" t="s">
        <v>52</v>
      </c>
      <c r="Q9" s="17" t="s">
        <v>0</v>
      </c>
      <c r="R9" s="15" t="s">
        <v>2</v>
      </c>
      <c r="S9" s="16" t="s">
        <v>3</v>
      </c>
      <c r="T9" s="174"/>
      <c r="U9" s="174"/>
    </row>
    <row r="10" spans="1:28" ht="24" customHeight="1" x14ac:dyDescent="0.2">
      <c r="A10" s="18" t="s">
        <v>11</v>
      </c>
      <c r="B10" s="46">
        <f>'G-2'!B10+'G-3'!B10</f>
        <v>129</v>
      </c>
      <c r="C10" s="46">
        <f>'G-2'!C10+'G-3'!C10</f>
        <v>269</v>
      </c>
      <c r="D10" s="46">
        <f>'G-2'!D10+'G-3'!D10</f>
        <v>14</v>
      </c>
      <c r="E10" s="46">
        <f>'G-2'!E10+'G-3'!E10</f>
        <v>3</v>
      </c>
      <c r="F10" s="6">
        <f t="shared" ref="F10:F22" si="0">B10*0.5+C10*1+D10*2+E10*2.5</f>
        <v>369</v>
      </c>
      <c r="G10" s="2"/>
      <c r="H10" s="19" t="s">
        <v>4</v>
      </c>
      <c r="I10" s="46">
        <f>'G-2'!I10+'G-3'!I10</f>
        <v>60</v>
      </c>
      <c r="J10" s="46">
        <f>'G-2'!J10+'G-3'!J10</f>
        <v>208</v>
      </c>
      <c r="K10" s="46">
        <f>'G-2'!K10+'G-3'!K10</f>
        <v>16</v>
      </c>
      <c r="L10" s="46">
        <f>'G-2'!L10+'G-3'!L10</f>
        <v>7</v>
      </c>
      <c r="M10" s="6">
        <f t="shared" ref="M10:M22" si="1">I10*0.5+J10*1+K10*2+L10*2.5</f>
        <v>287.5</v>
      </c>
      <c r="N10" s="9">
        <f>F20+F21+F22+M10</f>
        <v>1206.5</v>
      </c>
      <c r="O10" s="19" t="s">
        <v>43</v>
      </c>
      <c r="P10" s="46">
        <f>'G-2'!P10+'G-3'!P10</f>
        <v>68</v>
      </c>
      <c r="Q10" s="46">
        <f>'G-2'!Q10+'G-3'!Q10</f>
        <v>258</v>
      </c>
      <c r="R10" s="46">
        <f>'G-2'!R10+'G-3'!R10</f>
        <v>11</v>
      </c>
      <c r="S10" s="46">
        <f>'G-2'!S10+'G-3'!S10</f>
        <v>3</v>
      </c>
      <c r="T10" s="6">
        <f t="shared" ref="T10:T21" si="2">P10*0.5+Q10*1+R10*2+S10*2.5</f>
        <v>321.5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141</v>
      </c>
      <c r="C11" s="46">
        <f>'G-2'!C11+'G-3'!C11</f>
        <v>281</v>
      </c>
      <c r="D11" s="46">
        <f>'G-2'!D11+'G-3'!D11</f>
        <v>18</v>
      </c>
      <c r="E11" s="46">
        <f>'G-2'!E11+'G-3'!E11</f>
        <v>4</v>
      </c>
      <c r="F11" s="6">
        <f t="shared" si="0"/>
        <v>397.5</v>
      </c>
      <c r="G11" s="2"/>
      <c r="H11" s="19" t="s">
        <v>5</v>
      </c>
      <c r="I11" s="46">
        <f>'G-2'!I11+'G-3'!I11</f>
        <v>58</v>
      </c>
      <c r="J11" s="46">
        <f>'G-2'!J11+'G-3'!J11</f>
        <v>220</v>
      </c>
      <c r="K11" s="46">
        <f>'G-2'!K11+'G-3'!K11</f>
        <v>11</v>
      </c>
      <c r="L11" s="46">
        <f>'G-2'!L11+'G-3'!L11</f>
        <v>4</v>
      </c>
      <c r="M11" s="6">
        <f t="shared" si="1"/>
        <v>281</v>
      </c>
      <c r="N11" s="9">
        <f>F21+F22+M10+M11</f>
        <v>1190.5</v>
      </c>
      <c r="O11" s="19" t="s">
        <v>44</v>
      </c>
      <c r="P11" s="46">
        <f>'G-2'!P11+'G-3'!P11</f>
        <v>77</v>
      </c>
      <c r="Q11" s="46">
        <f>'G-2'!Q11+'G-3'!Q11</f>
        <v>254</v>
      </c>
      <c r="R11" s="46">
        <f>'G-2'!R11+'G-3'!R11</f>
        <v>14</v>
      </c>
      <c r="S11" s="46">
        <f>'G-2'!S11+'G-3'!S11</f>
        <v>3</v>
      </c>
      <c r="T11" s="6">
        <f t="shared" si="2"/>
        <v>328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113</v>
      </c>
      <c r="C12" s="46">
        <f>'G-2'!C12+'G-3'!C12</f>
        <v>254</v>
      </c>
      <c r="D12" s="46">
        <f>'G-2'!D12+'G-3'!D12</f>
        <v>16</v>
      </c>
      <c r="E12" s="46">
        <f>'G-2'!E12+'G-3'!E12</f>
        <v>3</v>
      </c>
      <c r="F12" s="6">
        <f t="shared" si="0"/>
        <v>350</v>
      </c>
      <c r="G12" s="2"/>
      <c r="H12" s="19" t="s">
        <v>6</v>
      </c>
      <c r="I12" s="46">
        <f>'G-2'!I12+'G-3'!I12</f>
        <v>63</v>
      </c>
      <c r="J12" s="46">
        <f>'G-2'!J12+'G-3'!J12</f>
        <v>228</v>
      </c>
      <c r="K12" s="46">
        <f>'G-2'!K12+'G-3'!K12</f>
        <v>4</v>
      </c>
      <c r="L12" s="46">
        <f>'G-2'!L12+'G-3'!L12</f>
        <v>4</v>
      </c>
      <c r="M12" s="6">
        <f t="shared" si="1"/>
        <v>277.5</v>
      </c>
      <c r="N12" s="2">
        <f>F22+M10+M11+M12</f>
        <v>1152.5</v>
      </c>
      <c r="O12" s="19" t="s">
        <v>32</v>
      </c>
      <c r="P12" s="46">
        <f>'G-2'!P12+'G-3'!P12</f>
        <v>65</v>
      </c>
      <c r="Q12" s="46">
        <f>'G-2'!Q12+'G-3'!Q12</f>
        <v>261</v>
      </c>
      <c r="R12" s="46">
        <f>'G-2'!R12+'G-3'!R12</f>
        <v>19</v>
      </c>
      <c r="S12" s="46">
        <f>'G-2'!S12+'G-3'!S12</f>
        <v>4</v>
      </c>
      <c r="T12" s="6">
        <f t="shared" si="2"/>
        <v>341.5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90</v>
      </c>
      <c r="C13" s="46">
        <f>'G-2'!C13+'G-3'!C13</f>
        <v>271</v>
      </c>
      <c r="D13" s="46">
        <f>'G-2'!D13+'G-3'!D13</f>
        <v>17</v>
      </c>
      <c r="E13" s="46">
        <f>'G-2'!E13+'G-3'!E13</f>
        <v>3</v>
      </c>
      <c r="F13" s="6">
        <f t="shared" si="0"/>
        <v>357.5</v>
      </c>
      <c r="G13" s="2">
        <f t="shared" ref="G13:G19" si="3">F10+F11+F12+F13</f>
        <v>1474</v>
      </c>
      <c r="H13" s="19" t="s">
        <v>7</v>
      </c>
      <c r="I13" s="46">
        <f>'G-2'!I13+'G-3'!I13</f>
        <v>56</v>
      </c>
      <c r="J13" s="46">
        <f>'G-2'!J13+'G-3'!J13</f>
        <v>227</v>
      </c>
      <c r="K13" s="46">
        <f>'G-2'!K13+'G-3'!K13</f>
        <v>14</v>
      </c>
      <c r="L13" s="46">
        <f>'G-2'!L13+'G-3'!L13</f>
        <v>4</v>
      </c>
      <c r="M13" s="6">
        <f t="shared" si="1"/>
        <v>293</v>
      </c>
      <c r="N13" s="2">
        <f t="shared" ref="N13:N18" si="4">M10+M11+M12+M13</f>
        <v>1139</v>
      </c>
      <c r="O13" s="19" t="s">
        <v>33</v>
      </c>
      <c r="P13" s="46">
        <f>'G-2'!P13+'G-3'!P13</f>
        <v>56</v>
      </c>
      <c r="Q13" s="46">
        <f>'G-2'!Q13+'G-3'!Q13</f>
        <v>220</v>
      </c>
      <c r="R13" s="46">
        <f>'G-2'!R13+'G-3'!R13</f>
        <v>9</v>
      </c>
      <c r="S13" s="46">
        <f>'G-2'!S13+'G-3'!S13</f>
        <v>3</v>
      </c>
      <c r="T13" s="6">
        <f t="shared" si="2"/>
        <v>273.5</v>
      </c>
      <c r="U13" s="2">
        <f t="shared" ref="U13:U21" si="5">T10+T11+T12+T13</f>
        <v>1264.5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80</v>
      </c>
      <c r="C14" s="46">
        <f>'G-2'!C14+'G-3'!C14</f>
        <v>259</v>
      </c>
      <c r="D14" s="46">
        <f>'G-2'!D14+'G-3'!D14</f>
        <v>16</v>
      </c>
      <c r="E14" s="46">
        <f>'G-2'!E14+'G-3'!E14</f>
        <v>4</v>
      </c>
      <c r="F14" s="6">
        <f t="shared" si="0"/>
        <v>341</v>
      </c>
      <c r="G14" s="2">
        <f t="shared" si="3"/>
        <v>1446</v>
      </c>
      <c r="H14" s="19" t="s">
        <v>9</v>
      </c>
      <c r="I14" s="46">
        <f>'G-2'!I14+'G-3'!I14</f>
        <v>56</v>
      </c>
      <c r="J14" s="46">
        <f>'G-2'!J14+'G-3'!J14</f>
        <v>207</v>
      </c>
      <c r="K14" s="46">
        <f>'G-2'!K14+'G-3'!K14</f>
        <v>12</v>
      </c>
      <c r="L14" s="46">
        <f>'G-2'!L14+'G-3'!L14</f>
        <v>5</v>
      </c>
      <c r="M14" s="6">
        <f t="shared" si="1"/>
        <v>271.5</v>
      </c>
      <c r="N14" s="2">
        <f t="shared" si="4"/>
        <v>1123</v>
      </c>
      <c r="O14" s="19" t="s">
        <v>29</v>
      </c>
      <c r="P14" s="46">
        <f>'G-2'!P14+'G-3'!P14</f>
        <v>74</v>
      </c>
      <c r="Q14" s="46">
        <f>'G-2'!Q14+'G-3'!Q14</f>
        <v>227</v>
      </c>
      <c r="R14" s="46">
        <f>'G-2'!R14+'G-3'!R14</f>
        <v>12</v>
      </c>
      <c r="S14" s="46">
        <f>'G-2'!S14+'G-3'!S14</f>
        <v>2</v>
      </c>
      <c r="T14" s="6">
        <f t="shared" si="2"/>
        <v>293</v>
      </c>
      <c r="U14" s="2">
        <f t="shared" si="5"/>
        <v>1236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91</v>
      </c>
      <c r="C15" s="46">
        <f>'G-2'!C15+'G-3'!C15</f>
        <v>256</v>
      </c>
      <c r="D15" s="46">
        <f>'G-2'!D15+'G-3'!D15</f>
        <v>15</v>
      </c>
      <c r="E15" s="46">
        <f>'G-2'!E15+'G-3'!E15</f>
        <v>2</v>
      </c>
      <c r="F15" s="6">
        <f t="shared" si="0"/>
        <v>336.5</v>
      </c>
      <c r="G15" s="2">
        <f t="shared" si="3"/>
        <v>1385</v>
      </c>
      <c r="H15" s="19" t="s">
        <v>12</v>
      </c>
      <c r="I15" s="46">
        <f>'G-2'!I15+'G-3'!I15</f>
        <v>62</v>
      </c>
      <c r="J15" s="46">
        <f>'G-2'!J15+'G-3'!J15</f>
        <v>293</v>
      </c>
      <c r="K15" s="46">
        <f>'G-2'!K15+'G-3'!K15</f>
        <v>15</v>
      </c>
      <c r="L15" s="46">
        <f>'G-2'!L15+'G-3'!L15</f>
        <v>7</v>
      </c>
      <c r="M15" s="6">
        <f t="shared" si="1"/>
        <v>371.5</v>
      </c>
      <c r="N15" s="2">
        <f t="shared" si="4"/>
        <v>1213.5</v>
      </c>
      <c r="O15" s="18" t="s">
        <v>30</v>
      </c>
      <c r="P15" s="46">
        <f>'G-2'!P15+'G-3'!P15</f>
        <v>75</v>
      </c>
      <c r="Q15" s="46">
        <f>'G-2'!Q15+'G-3'!Q15</f>
        <v>254</v>
      </c>
      <c r="R15" s="46">
        <f>'G-2'!R15+'G-3'!R15</f>
        <v>15</v>
      </c>
      <c r="S15" s="46">
        <f>'G-2'!S15+'G-3'!S15</f>
        <v>1</v>
      </c>
      <c r="T15" s="6">
        <f t="shared" si="2"/>
        <v>324</v>
      </c>
      <c r="U15" s="2">
        <f t="shared" si="5"/>
        <v>1232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93</v>
      </c>
      <c r="C16" s="46">
        <f>'G-2'!C16+'G-3'!C16</f>
        <v>245</v>
      </c>
      <c r="D16" s="46">
        <f>'G-2'!D16+'G-3'!D16</f>
        <v>15</v>
      </c>
      <c r="E16" s="46">
        <f>'G-2'!E16+'G-3'!E16</f>
        <v>7</v>
      </c>
      <c r="F16" s="6">
        <f t="shared" si="0"/>
        <v>339</v>
      </c>
      <c r="G16" s="2">
        <f t="shared" si="3"/>
        <v>1374</v>
      </c>
      <c r="H16" s="19" t="s">
        <v>15</v>
      </c>
      <c r="I16" s="46">
        <f>'G-2'!I16+'G-3'!I16</f>
        <v>70</v>
      </c>
      <c r="J16" s="46">
        <f>'G-2'!J16+'G-3'!J16</f>
        <v>298</v>
      </c>
      <c r="K16" s="46">
        <f>'G-2'!K16+'G-3'!K16</f>
        <v>14</v>
      </c>
      <c r="L16" s="46">
        <f>'G-2'!L16+'G-3'!L16</f>
        <v>4</v>
      </c>
      <c r="M16" s="6">
        <f t="shared" si="1"/>
        <v>371</v>
      </c>
      <c r="N16" s="2">
        <f t="shared" si="4"/>
        <v>1307</v>
      </c>
      <c r="O16" s="19" t="s">
        <v>8</v>
      </c>
      <c r="P16" s="46">
        <f>'G-2'!P16+'G-3'!P16</f>
        <v>74</v>
      </c>
      <c r="Q16" s="46">
        <f>'G-2'!Q16+'G-3'!Q16</f>
        <v>248</v>
      </c>
      <c r="R16" s="46">
        <f>'G-2'!R16+'G-3'!R16</f>
        <v>11</v>
      </c>
      <c r="S16" s="46">
        <f>'G-2'!S16+'G-3'!S16</f>
        <v>2</v>
      </c>
      <c r="T16" s="6">
        <f t="shared" si="2"/>
        <v>312</v>
      </c>
      <c r="U16" s="2">
        <f t="shared" si="5"/>
        <v>1202.5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61</v>
      </c>
      <c r="C17" s="46">
        <f>'G-2'!C17+'G-3'!C17</f>
        <v>208</v>
      </c>
      <c r="D17" s="46">
        <f>'G-2'!D17+'G-3'!D17</f>
        <v>13</v>
      </c>
      <c r="E17" s="46">
        <f>'G-2'!E17+'G-3'!E17</f>
        <v>4</v>
      </c>
      <c r="F17" s="6">
        <f t="shared" si="0"/>
        <v>274.5</v>
      </c>
      <c r="G17" s="2">
        <f t="shared" si="3"/>
        <v>1291</v>
      </c>
      <c r="H17" s="19" t="s">
        <v>18</v>
      </c>
      <c r="I17" s="46">
        <f>'G-2'!I17+'G-3'!I17</f>
        <v>72</v>
      </c>
      <c r="J17" s="46">
        <f>'G-2'!J17+'G-3'!J17</f>
        <v>245</v>
      </c>
      <c r="K17" s="46">
        <f>'G-2'!K17+'G-3'!K17</f>
        <v>11</v>
      </c>
      <c r="L17" s="46">
        <f>'G-2'!L17+'G-3'!L17</f>
        <v>4</v>
      </c>
      <c r="M17" s="6">
        <f t="shared" si="1"/>
        <v>313</v>
      </c>
      <c r="N17" s="2">
        <f t="shared" si="4"/>
        <v>1327</v>
      </c>
      <c r="O17" s="19" t="s">
        <v>10</v>
      </c>
      <c r="P17" s="46">
        <f>'G-2'!P17+'G-3'!P17</f>
        <v>74</v>
      </c>
      <c r="Q17" s="46">
        <f>'G-2'!Q17+'G-3'!Q17</f>
        <v>208</v>
      </c>
      <c r="R17" s="46">
        <f>'G-2'!R17+'G-3'!R17</f>
        <v>10</v>
      </c>
      <c r="S17" s="46">
        <f>'G-2'!S17+'G-3'!S17</f>
        <v>2</v>
      </c>
      <c r="T17" s="6">
        <f t="shared" si="2"/>
        <v>270</v>
      </c>
      <c r="U17" s="2">
        <f t="shared" si="5"/>
        <v>1199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87</v>
      </c>
      <c r="C18" s="46">
        <f>'G-2'!C18+'G-3'!C18</f>
        <v>241</v>
      </c>
      <c r="D18" s="46">
        <f>'G-2'!D18+'G-3'!D18</f>
        <v>12</v>
      </c>
      <c r="E18" s="46">
        <f>'G-2'!E18+'G-3'!E18</f>
        <v>9</v>
      </c>
      <c r="F18" s="6">
        <f t="shared" si="0"/>
        <v>331</v>
      </c>
      <c r="G18" s="2">
        <f t="shared" si="3"/>
        <v>1281</v>
      </c>
      <c r="H18" s="19" t="s">
        <v>20</v>
      </c>
      <c r="I18" s="46">
        <f>'G-2'!I18+'G-3'!I18</f>
        <v>85</v>
      </c>
      <c r="J18" s="46">
        <f>'G-2'!J18+'G-3'!J18</f>
        <v>269</v>
      </c>
      <c r="K18" s="46">
        <f>'G-2'!K18+'G-3'!K18</f>
        <v>8</v>
      </c>
      <c r="L18" s="46">
        <f>'G-2'!L18+'G-3'!L18</f>
        <v>2</v>
      </c>
      <c r="M18" s="6">
        <f t="shared" si="1"/>
        <v>332.5</v>
      </c>
      <c r="N18" s="2">
        <f t="shared" si="4"/>
        <v>1388</v>
      </c>
      <c r="O18" s="19" t="s">
        <v>13</v>
      </c>
      <c r="P18" s="46">
        <f>'G-2'!P18+'G-3'!P18</f>
        <v>56</v>
      </c>
      <c r="Q18" s="46">
        <f>'G-2'!Q18+'G-3'!Q18</f>
        <v>179</v>
      </c>
      <c r="R18" s="46">
        <f>'G-2'!R18+'G-3'!R18</f>
        <v>12</v>
      </c>
      <c r="S18" s="46">
        <f>'G-2'!S18+'G-3'!S18</f>
        <v>1</v>
      </c>
      <c r="T18" s="6">
        <f t="shared" si="2"/>
        <v>233.5</v>
      </c>
      <c r="U18" s="2">
        <f t="shared" si="5"/>
        <v>1139.5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78</v>
      </c>
      <c r="C19" s="47">
        <f>'G-2'!C19+'G-3'!C19</f>
        <v>241</v>
      </c>
      <c r="D19" s="47">
        <f>'G-2'!D19+'G-3'!D19</f>
        <v>12</v>
      </c>
      <c r="E19" s="47">
        <f>'G-2'!E19+'G-3'!E19</f>
        <v>8</v>
      </c>
      <c r="F19" s="7">
        <f t="shared" si="0"/>
        <v>324</v>
      </c>
      <c r="G19" s="3">
        <f t="shared" si="3"/>
        <v>1268.5</v>
      </c>
      <c r="H19" s="20" t="s">
        <v>22</v>
      </c>
      <c r="I19" s="46">
        <f>'G-2'!I19+'G-3'!I19</f>
        <v>90</v>
      </c>
      <c r="J19" s="46">
        <f>'G-2'!J19+'G-3'!J19</f>
        <v>271</v>
      </c>
      <c r="K19" s="46">
        <f>'G-2'!K19+'G-3'!K19</f>
        <v>11</v>
      </c>
      <c r="L19" s="46">
        <f>'G-2'!L19+'G-3'!L19</f>
        <v>4</v>
      </c>
      <c r="M19" s="6">
        <f t="shared" si="1"/>
        <v>348</v>
      </c>
      <c r="N19" s="2">
        <f>M16+M17+M18+M19</f>
        <v>1364.5</v>
      </c>
      <c r="O19" s="19" t="s">
        <v>16</v>
      </c>
      <c r="P19" s="46">
        <f>'G-2'!P19+'G-3'!P19</f>
        <v>58</v>
      </c>
      <c r="Q19" s="46">
        <f>'G-2'!Q19+'G-3'!Q19</f>
        <v>170</v>
      </c>
      <c r="R19" s="46">
        <f>'G-2'!R19+'G-3'!R19</f>
        <v>12</v>
      </c>
      <c r="S19" s="46">
        <f>'G-2'!S19+'G-3'!S19</f>
        <v>2</v>
      </c>
      <c r="T19" s="6">
        <f t="shared" si="2"/>
        <v>228</v>
      </c>
      <c r="U19" s="2">
        <f t="shared" si="5"/>
        <v>1043.5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80</v>
      </c>
      <c r="C20" s="45">
        <f>'G-2'!C20+'G-3'!C20</f>
        <v>229</v>
      </c>
      <c r="D20" s="45">
        <f>'G-2'!D20+'G-3'!D20</f>
        <v>9</v>
      </c>
      <c r="E20" s="45">
        <f>'G-2'!E20+'G-3'!E20</f>
        <v>4</v>
      </c>
      <c r="F20" s="8">
        <f t="shared" si="0"/>
        <v>297</v>
      </c>
      <c r="G20" s="35"/>
      <c r="H20" s="19" t="s">
        <v>24</v>
      </c>
      <c r="I20" s="46">
        <f>'G-2'!I20+'G-3'!I20</f>
        <v>80</v>
      </c>
      <c r="J20" s="46">
        <f>'G-2'!J20+'G-3'!J20</f>
        <v>299</v>
      </c>
      <c r="K20" s="46">
        <f>'G-2'!K20+'G-3'!K20</f>
        <v>8</v>
      </c>
      <c r="L20" s="46">
        <f>'G-2'!L20+'G-3'!L20</f>
        <v>3</v>
      </c>
      <c r="M20" s="8">
        <f t="shared" si="1"/>
        <v>362.5</v>
      </c>
      <c r="N20" s="2">
        <f>M17+M18+M19+M20</f>
        <v>1356</v>
      </c>
      <c r="O20" s="19" t="s">
        <v>45</v>
      </c>
      <c r="P20" s="46">
        <f>'G-2'!P20+'G-3'!P20</f>
        <v>56</v>
      </c>
      <c r="Q20" s="46">
        <f>'G-2'!Q20+'G-3'!Q20</f>
        <v>222</v>
      </c>
      <c r="R20" s="46">
        <f>'G-2'!R20+'G-3'!R20</f>
        <v>13</v>
      </c>
      <c r="S20" s="46">
        <f>'G-2'!S20+'G-3'!S20</f>
        <v>4</v>
      </c>
      <c r="T20" s="8">
        <f t="shared" si="2"/>
        <v>286</v>
      </c>
      <c r="U20" s="2">
        <f t="shared" si="5"/>
        <v>1017.5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72</v>
      </c>
      <c r="C21" s="45">
        <f>'G-2'!C21+'G-3'!C21</f>
        <v>240</v>
      </c>
      <c r="D21" s="45">
        <f>'G-2'!D21+'G-3'!D21</f>
        <v>11</v>
      </c>
      <c r="E21" s="45">
        <f>'G-2'!E21+'G-3'!E21</f>
        <v>7</v>
      </c>
      <c r="F21" s="6">
        <f t="shared" si="0"/>
        <v>315.5</v>
      </c>
      <c r="G21" s="36"/>
      <c r="H21" s="20" t="s">
        <v>25</v>
      </c>
      <c r="I21" s="46">
        <f>'G-2'!I21+'G-3'!I21</f>
        <v>98</v>
      </c>
      <c r="J21" s="46">
        <f>'G-2'!J21+'G-3'!J21</f>
        <v>298</v>
      </c>
      <c r="K21" s="46">
        <f>'G-2'!K21+'G-3'!K21</f>
        <v>10</v>
      </c>
      <c r="L21" s="46">
        <f>'G-2'!L21+'G-3'!L21</f>
        <v>5</v>
      </c>
      <c r="M21" s="6">
        <f t="shared" si="1"/>
        <v>379.5</v>
      </c>
      <c r="N21" s="2">
        <f>M18+M19+M20+M21</f>
        <v>1422.5</v>
      </c>
      <c r="O21" s="21" t="s">
        <v>46</v>
      </c>
      <c r="P21" s="47">
        <f>'G-2'!P21+'G-3'!P21</f>
        <v>61</v>
      </c>
      <c r="Q21" s="47">
        <f>'G-2'!Q21+'G-3'!Q21</f>
        <v>234</v>
      </c>
      <c r="R21" s="47">
        <f>'G-2'!R21+'G-3'!R21</f>
        <v>14</v>
      </c>
      <c r="S21" s="47">
        <f>'G-2'!S21+'G-3'!S21</f>
        <v>2</v>
      </c>
      <c r="T21" s="7">
        <f t="shared" si="2"/>
        <v>297.5</v>
      </c>
      <c r="U21" s="3">
        <f t="shared" si="5"/>
        <v>1045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83</v>
      </c>
      <c r="C22" s="45">
        <f>'G-2'!C22+'G-3'!C22</f>
        <v>222</v>
      </c>
      <c r="D22" s="45">
        <f>'G-2'!D22+'G-3'!D22</f>
        <v>14</v>
      </c>
      <c r="E22" s="45">
        <f>'G-2'!E22+'G-3'!E22</f>
        <v>6</v>
      </c>
      <c r="F22" s="6">
        <f t="shared" si="0"/>
        <v>306.5</v>
      </c>
      <c r="G22" s="2"/>
      <c r="H22" s="21" t="s">
        <v>26</v>
      </c>
      <c r="I22" s="46">
        <f>'G-2'!I22+'G-3'!I22</f>
        <v>60</v>
      </c>
      <c r="J22" s="46">
        <f>'G-2'!J22+'G-3'!J22</f>
        <v>233</v>
      </c>
      <c r="K22" s="46">
        <f>'G-2'!K22+'G-3'!K22</f>
        <v>8</v>
      </c>
      <c r="L22" s="46">
        <f>'G-2'!L22+'G-3'!L22</f>
        <v>3</v>
      </c>
      <c r="M22" s="6">
        <f t="shared" si="1"/>
        <v>286.5</v>
      </c>
      <c r="N22" s="3">
        <f>M19+M20+M21+M22</f>
        <v>1376.5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5" t="s">
        <v>50</v>
      </c>
      <c r="D23" s="186"/>
      <c r="E23" s="186"/>
      <c r="F23" s="187"/>
      <c r="G23" s="84">
        <f>MAX(G13:G19)</f>
        <v>1474</v>
      </c>
      <c r="H23" s="189" t="s">
        <v>48</v>
      </c>
      <c r="I23" s="190"/>
      <c r="J23" s="191" t="s">
        <v>50</v>
      </c>
      <c r="K23" s="192"/>
      <c r="L23" s="192"/>
      <c r="M23" s="193"/>
      <c r="N23" s="85">
        <f>MAX(N10:N22)</f>
        <v>1422.5</v>
      </c>
      <c r="O23" s="181" t="s">
        <v>49</v>
      </c>
      <c r="P23" s="182"/>
      <c r="Q23" s="185" t="s">
        <v>50</v>
      </c>
      <c r="R23" s="186"/>
      <c r="S23" s="186"/>
      <c r="T23" s="187"/>
      <c r="U23" s="84">
        <f>MAX(U13:U21)</f>
        <v>1264.5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71</v>
      </c>
      <c r="D24" s="86"/>
      <c r="E24" s="86"/>
      <c r="F24" s="87" t="s">
        <v>64</v>
      </c>
      <c r="G24" s="88"/>
      <c r="H24" s="183"/>
      <c r="I24" s="184"/>
      <c r="J24" s="82" t="s">
        <v>71</v>
      </c>
      <c r="K24" s="86"/>
      <c r="L24" s="86"/>
      <c r="M24" s="87" t="s">
        <v>69</v>
      </c>
      <c r="N24" s="88"/>
      <c r="O24" s="183"/>
      <c r="P24" s="184"/>
      <c r="Q24" s="82" t="s">
        <v>71</v>
      </c>
      <c r="R24" s="86"/>
      <c r="S24" s="86"/>
      <c r="T24" s="87" t="s">
        <v>79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I6" sqref="I6:J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109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110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23" t="str">
        <f>'G-2'!D5</f>
        <v>CALLE 84 X CARRERA 47 - 49C</v>
      </c>
      <c r="D5" s="223"/>
      <c r="E5" s="223"/>
      <c r="F5" s="111"/>
      <c r="G5" s="112"/>
      <c r="H5" s="103" t="s">
        <v>53</v>
      </c>
      <c r="I5" s="224">
        <f>'G-2'!L5</f>
        <v>1228</v>
      </c>
      <c r="J5" s="224"/>
    </row>
    <row r="6" spans="1:10" x14ac:dyDescent="0.2">
      <c r="A6" s="166" t="s">
        <v>111</v>
      </c>
      <c r="B6" s="166"/>
      <c r="C6" s="225"/>
      <c r="D6" s="225"/>
      <c r="E6" s="225"/>
      <c r="F6" s="111"/>
      <c r="G6" s="112"/>
      <c r="H6" s="103" t="s">
        <v>58</v>
      </c>
      <c r="I6" s="226"/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112</v>
      </c>
      <c r="B8" s="230" t="s">
        <v>113</v>
      </c>
      <c r="C8" s="228" t="s">
        <v>114</v>
      </c>
      <c r="D8" s="230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2" t="s">
        <v>120</v>
      </c>
      <c r="J8" s="234" t="s">
        <v>121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122</v>
      </c>
      <c r="B10" s="239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7"/>
      <c r="B12" s="240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7"/>
      <c r="B15" s="240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8"/>
      <c r="B18" s="241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129</v>
      </c>
      <c r="B19" s="239"/>
      <c r="C19" s="134"/>
      <c r="D19" s="123" t="s">
        <v>123</v>
      </c>
      <c r="E19" s="75"/>
      <c r="F19" s="75"/>
      <c r="G19" s="75"/>
      <c r="H19" s="75"/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124</v>
      </c>
      <c r="D20" s="125" t="s">
        <v>125</v>
      </c>
      <c r="E20" s="126"/>
      <c r="F20" s="126"/>
      <c r="G20" s="126"/>
      <c r="H20" s="126"/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137</v>
      </c>
      <c r="D21" s="129" t="s">
        <v>126</v>
      </c>
      <c r="E21" s="74"/>
      <c r="F21" s="74"/>
      <c r="G21" s="74"/>
      <c r="H21" s="74"/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123</v>
      </c>
      <c r="E22" s="75"/>
      <c r="F22" s="75"/>
      <c r="G22" s="75"/>
      <c r="H22" s="75"/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127</v>
      </c>
      <c r="D23" s="125" t="s">
        <v>125</v>
      </c>
      <c r="E23" s="126"/>
      <c r="F23" s="126"/>
      <c r="G23" s="126"/>
      <c r="H23" s="126"/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138</v>
      </c>
      <c r="D24" s="129" t="s">
        <v>126</v>
      </c>
      <c r="E24" s="74"/>
      <c r="F24" s="74"/>
      <c r="G24" s="74"/>
      <c r="H24" s="74"/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123</v>
      </c>
      <c r="E25" s="75"/>
      <c r="F25" s="75"/>
      <c r="G25" s="75"/>
      <c r="H25" s="75"/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128</v>
      </c>
      <c r="D26" s="125" t="s">
        <v>125</v>
      </c>
      <c r="E26" s="126"/>
      <c r="F26" s="126"/>
      <c r="G26" s="126"/>
      <c r="H26" s="126"/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139</v>
      </c>
      <c r="D27" s="129" t="s">
        <v>126</v>
      </c>
      <c r="E27" s="74"/>
      <c r="F27" s="74"/>
      <c r="G27" s="74"/>
      <c r="H27" s="74"/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130</v>
      </c>
      <c r="B28" s="239"/>
      <c r="C28" s="134"/>
      <c r="D28" s="123" t="s">
        <v>123</v>
      </c>
      <c r="E28" s="75"/>
      <c r="F28" s="75"/>
      <c r="G28" s="75"/>
      <c r="H28" s="75"/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7"/>
      <c r="B29" s="240"/>
      <c r="C29" s="122" t="s">
        <v>124</v>
      </c>
      <c r="D29" s="125" t="s">
        <v>125</v>
      </c>
      <c r="E29" s="126"/>
      <c r="F29" s="126"/>
      <c r="G29" s="126"/>
      <c r="H29" s="126"/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7"/>
      <c r="B30" s="240"/>
      <c r="C30" s="128" t="s">
        <v>140</v>
      </c>
      <c r="D30" s="129" t="s">
        <v>126</v>
      </c>
      <c r="E30" s="74"/>
      <c r="F30" s="74"/>
      <c r="G30" s="74"/>
      <c r="H30" s="74"/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7"/>
      <c r="B31" s="240"/>
      <c r="C31" s="132"/>
      <c r="D31" s="123" t="s">
        <v>123</v>
      </c>
      <c r="E31" s="75"/>
      <c r="F31" s="75"/>
      <c r="G31" s="75"/>
      <c r="H31" s="75"/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7"/>
      <c r="B32" s="240"/>
      <c r="C32" s="122" t="s">
        <v>127</v>
      </c>
      <c r="D32" s="125" t="s">
        <v>125</v>
      </c>
      <c r="E32" s="126"/>
      <c r="F32" s="126"/>
      <c r="G32" s="126"/>
      <c r="H32" s="126"/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7"/>
      <c r="B33" s="240"/>
      <c r="C33" s="128" t="s">
        <v>141</v>
      </c>
      <c r="D33" s="129" t="s">
        <v>126</v>
      </c>
      <c r="E33" s="74"/>
      <c r="F33" s="74"/>
      <c r="G33" s="74"/>
      <c r="H33" s="74"/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7"/>
      <c r="B34" s="240"/>
      <c r="C34" s="132"/>
      <c r="D34" s="123" t="s">
        <v>123</v>
      </c>
      <c r="E34" s="75"/>
      <c r="F34" s="75"/>
      <c r="G34" s="75"/>
      <c r="H34" s="75"/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7"/>
      <c r="B35" s="240"/>
      <c r="C35" s="122" t="s">
        <v>128</v>
      </c>
      <c r="D35" s="125" t="s">
        <v>125</v>
      </c>
      <c r="E35" s="126"/>
      <c r="F35" s="126"/>
      <c r="G35" s="126"/>
      <c r="H35" s="126"/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8"/>
      <c r="B36" s="241"/>
      <c r="C36" s="133" t="s">
        <v>142</v>
      </c>
      <c r="D36" s="129" t="s">
        <v>126</v>
      </c>
      <c r="E36" s="74"/>
      <c r="F36" s="74"/>
      <c r="G36" s="74"/>
      <c r="H36" s="74"/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6" t="s">
        <v>131</v>
      </c>
      <c r="B37" s="239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0" zoomScale="91" zoomScaleNormal="91" workbookViewId="0">
      <selection activeCell="M16" sqref="M16"/>
    </sheetView>
  </sheetViews>
  <sheetFormatPr baseColWidth="10" defaultRowHeight="12.75" x14ac:dyDescent="0.2"/>
  <cols>
    <col min="2" max="10" width="6" customWidth="1"/>
    <col min="11" max="11" width="5.7109375" customWidth="1"/>
    <col min="12" max="12" width="3.140625" customWidth="1"/>
    <col min="13" max="15" width="4.7109375" customWidth="1"/>
    <col min="16" max="16" width="6.42578125" customWidth="1"/>
    <col min="17" max="20" width="4.7109375" customWidth="1"/>
    <col min="21" max="21" width="7.28515625" customWidth="1"/>
    <col min="22" max="25" width="4.7109375" customWidth="1"/>
    <col min="26" max="26" width="5.855468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92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93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94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95</v>
      </c>
      <c r="B8" s="244"/>
      <c r="C8" s="245" t="s">
        <v>96</v>
      </c>
      <c r="D8" s="245"/>
      <c r="E8" s="245"/>
      <c r="F8" s="245"/>
      <c r="G8" s="245"/>
      <c r="H8" s="245"/>
      <c r="I8" s="92"/>
      <c r="J8" s="92"/>
      <c r="K8" s="92"/>
      <c r="L8" s="244" t="s">
        <v>97</v>
      </c>
      <c r="M8" s="244"/>
      <c r="N8" s="244"/>
      <c r="O8" s="245" t="str">
        <f>'G-2'!D5</f>
        <v>CALLE 84 X CARRERA 47 - 49C</v>
      </c>
      <c r="P8" s="245"/>
      <c r="Q8" s="245"/>
      <c r="R8" s="245"/>
      <c r="S8" s="245"/>
      <c r="T8" s="92"/>
      <c r="U8" s="92"/>
      <c r="V8" s="244" t="s">
        <v>98</v>
      </c>
      <c r="W8" s="244"/>
      <c r="X8" s="244"/>
      <c r="Y8" s="245">
        <f>'G-2'!L5</f>
        <v>1228</v>
      </c>
      <c r="Z8" s="245"/>
      <c r="AA8" s="245"/>
      <c r="AB8" s="92"/>
      <c r="AC8" s="92"/>
      <c r="AD8" s="92"/>
      <c r="AE8" s="92"/>
      <c r="AF8" s="92"/>
      <c r="AG8" s="92"/>
      <c r="AH8" s="244" t="s">
        <v>99</v>
      </c>
      <c r="AI8" s="244"/>
      <c r="AJ8" s="248">
        <f>'G-2'!S6</f>
        <v>42717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133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101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148</v>
      </c>
      <c r="B16" s="162">
        <f>MAX(B14:K14)</f>
        <v>0</v>
      </c>
      <c r="C16" s="152" t="s">
        <v>105</v>
      </c>
      <c r="D16" s="163">
        <f>+B16*D15</f>
        <v>0</v>
      </c>
      <c r="E16" s="152"/>
      <c r="F16" s="152" t="s">
        <v>106</v>
      </c>
      <c r="G16" s="163">
        <f>+B16*G15</f>
        <v>0</v>
      </c>
      <c r="H16" s="152"/>
      <c r="I16" s="152" t="s">
        <v>107</v>
      </c>
      <c r="J16" s="163">
        <f>+B16*J15</f>
        <v>0</v>
      </c>
      <c r="K16" s="154"/>
      <c r="L16" s="148"/>
      <c r="M16" s="162">
        <f>MAX(M14:AB14)</f>
        <v>0</v>
      </c>
      <c r="N16" s="152"/>
      <c r="O16" s="152" t="s">
        <v>105</v>
      </c>
      <c r="P16" s="164">
        <f>+M16*P15</f>
        <v>0</v>
      </c>
      <c r="Q16" s="152"/>
      <c r="R16" s="152"/>
      <c r="S16" s="152"/>
      <c r="T16" s="152" t="s">
        <v>106</v>
      </c>
      <c r="U16" s="164">
        <f>+M16*U15</f>
        <v>0</v>
      </c>
      <c r="V16" s="152"/>
      <c r="W16" s="152"/>
      <c r="X16" s="152"/>
      <c r="Y16" s="152" t="s">
        <v>107</v>
      </c>
      <c r="Z16" s="164">
        <f>+M16*Z15</f>
        <v>0</v>
      </c>
      <c r="AA16" s="152"/>
      <c r="AB16" s="154"/>
      <c r="AC16" s="148"/>
      <c r="AD16" s="162">
        <f>MAX(AD14:AO14)</f>
        <v>0</v>
      </c>
      <c r="AE16" s="152" t="s">
        <v>105</v>
      </c>
      <c r="AF16" s="163">
        <f>+AD16*AF15</f>
        <v>0</v>
      </c>
      <c r="AG16" s="152"/>
      <c r="AH16" s="152"/>
      <c r="AI16" s="152"/>
      <c r="AJ16" s="152" t="s">
        <v>106</v>
      </c>
      <c r="AK16" s="163">
        <f>+AD16*AK15</f>
        <v>0</v>
      </c>
      <c r="AL16" s="152"/>
      <c r="AM16" s="152"/>
      <c r="AN16" s="152" t="s">
        <v>107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101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369</v>
      </c>
      <c r="C18" s="149">
        <f>'G-2'!F11</f>
        <v>397.5</v>
      </c>
      <c r="D18" s="149">
        <f>'G-2'!F12</f>
        <v>350</v>
      </c>
      <c r="E18" s="149">
        <f>'G-2'!F13</f>
        <v>357.5</v>
      </c>
      <c r="F18" s="149">
        <f>'G-2'!F14</f>
        <v>341</v>
      </c>
      <c r="G18" s="149">
        <f>'G-2'!F15</f>
        <v>336.5</v>
      </c>
      <c r="H18" s="149">
        <f>'G-2'!F16</f>
        <v>339</v>
      </c>
      <c r="I18" s="149">
        <f>'G-2'!F17</f>
        <v>274.5</v>
      </c>
      <c r="J18" s="149">
        <f>'G-2'!F18</f>
        <v>331</v>
      </c>
      <c r="K18" s="149">
        <f>'G-2'!F19</f>
        <v>324</v>
      </c>
      <c r="L18" s="150"/>
      <c r="M18" s="149">
        <f>'G-2'!F20</f>
        <v>297</v>
      </c>
      <c r="N18" s="149">
        <f>'G-2'!F21</f>
        <v>315.5</v>
      </c>
      <c r="O18" s="149">
        <f>'G-2'!F22</f>
        <v>306.5</v>
      </c>
      <c r="P18" s="149">
        <f>'G-2'!M10</f>
        <v>287.5</v>
      </c>
      <c r="Q18" s="149">
        <f>'G-2'!M11</f>
        <v>281</v>
      </c>
      <c r="R18" s="149">
        <f>'G-2'!M12</f>
        <v>277.5</v>
      </c>
      <c r="S18" s="149">
        <f>'G-2'!M13</f>
        <v>293</v>
      </c>
      <c r="T18" s="149">
        <f>'G-2'!M14</f>
        <v>271.5</v>
      </c>
      <c r="U18" s="149">
        <f>'G-2'!M15</f>
        <v>371.5</v>
      </c>
      <c r="V18" s="149">
        <f>'G-2'!M16</f>
        <v>371</v>
      </c>
      <c r="W18" s="149">
        <f>'G-2'!M17</f>
        <v>313</v>
      </c>
      <c r="X18" s="149">
        <f>'G-2'!M18</f>
        <v>332.5</v>
      </c>
      <c r="Y18" s="149">
        <f>'G-2'!M19</f>
        <v>348</v>
      </c>
      <c r="Z18" s="149">
        <f>'G-2'!M20</f>
        <v>362.5</v>
      </c>
      <c r="AA18" s="149">
        <f>'G-2'!M21</f>
        <v>379.5</v>
      </c>
      <c r="AB18" s="149">
        <f>'G-2'!M22</f>
        <v>286.5</v>
      </c>
      <c r="AC18" s="150"/>
      <c r="AD18" s="149">
        <f>'G-2'!T10</f>
        <v>321.5</v>
      </c>
      <c r="AE18" s="149">
        <f>'G-2'!T11</f>
        <v>328</v>
      </c>
      <c r="AF18" s="149">
        <f>'G-2'!T12</f>
        <v>341.5</v>
      </c>
      <c r="AG18" s="149">
        <f>'G-2'!T13</f>
        <v>273.5</v>
      </c>
      <c r="AH18" s="149">
        <f>'G-2'!T14</f>
        <v>293</v>
      </c>
      <c r="AI18" s="149">
        <f>'G-2'!T15</f>
        <v>324</v>
      </c>
      <c r="AJ18" s="149">
        <f>'G-2'!T16</f>
        <v>312</v>
      </c>
      <c r="AK18" s="149">
        <f>'G-2'!T17</f>
        <v>270</v>
      </c>
      <c r="AL18" s="149">
        <f>'G-2'!T18</f>
        <v>233.5</v>
      </c>
      <c r="AM18" s="149">
        <f>'G-2'!T19</f>
        <v>228</v>
      </c>
      <c r="AN18" s="149">
        <f>'G-2'!T20</f>
        <v>286</v>
      </c>
      <c r="AO18" s="149">
        <f>'G-2'!T21</f>
        <v>297.5</v>
      </c>
      <c r="AP18" s="101"/>
      <c r="AQ18" s="101"/>
      <c r="AR18" s="101"/>
      <c r="AS18" s="101"/>
      <c r="AT18" s="101"/>
      <c r="AU18" s="101">
        <f t="shared" ref="AU18:BA18" si="6">E19</f>
        <v>1474</v>
      </c>
      <c r="AV18" s="101">
        <f t="shared" si="6"/>
        <v>1446</v>
      </c>
      <c r="AW18" s="101">
        <f t="shared" si="6"/>
        <v>1385</v>
      </c>
      <c r="AX18" s="101">
        <f t="shared" si="6"/>
        <v>1374</v>
      </c>
      <c r="AY18" s="101">
        <f t="shared" si="6"/>
        <v>1291</v>
      </c>
      <c r="AZ18" s="101">
        <f t="shared" si="6"/>
        <v>1281</v>
      </c>
      <c r="BA18" s="101">
        <f t="shared" si="6"/>
        <v>1268.5</v>
      </c>
      <c r="BB18" s="101"/>
      <c r="BC18" s="101"/>
      <c r="BD18" s="101"/>
      <c r="BE18" s="101">
        <f t="shared" ref="BE18:BQ18" si="7">P19</f>
        <v>1206.5</v>
      </c>
      <c r="BF18" s="101">
        <f t="shared" si="7"/>
        <v>1190.5</v>
      </c>
      <c r="BG18" s="101">
        <f t="shared" si="7"/>
        <v>1152.5</v>
      </c>
      <c r="BH18" s="101">
        <f t="shared" si="7"/>
        <v>1139</v>
      </c>
      <c r="BI18" s="101">
        <f t="shared" si="7"/>
        <v>1123</v>
      </c>
      <c r="BJ18" s="101">
        <f t="shared" si="7"/>
        <v>1213.5</v>
      </c>
      <c r="BK18" s="101">
        <f t="shared" si="7"/>
        <v>1307</v>
      </c>
      <c r="BL18" s="101">
        <f t="shared" si="7"/>
        <v>1327</v>
      </c>
      <c r="BM18" s="101">
        <f t="shared" si="7"/>
        <v>1388</v>
      </c>
      <c r="BN18" s="101">
        <f t="shared" si="7"/>
        <v>1364.5</v>
      </c>
      <c r="BO18" s="101">
        <f t="shared" si="7"/>
        <v>1356</v>
      </c>
      <c r="BP18" s="101">
        <f t="shared" si="7"/>
        <v>1422.5</v>
      </c>
      <c r="BQ18" s="101">
        <f t="shared" si="7"/>
        <v>1376.5</v>
      </c>
      <c r="BR18" s="101"/>
      <c r="BS18" s="101"/>
      <c r="BT18" s="101"/>
      <c r="BU18" s="101">
        <f t="shared" ref="BU18:CC18" si="8">AG19</f>
        <v>1264.5</v>
      </c>
      <c r="BV18" s="101">
        <f t="shared" si="8"/>
        <v>1236</v>
      </c>
      <c r="BW18" s="101">
        <f t="shared" si="8"/>
        <v>1232</v>
      </c>
      <c r="BX18" s="101">
        <f t="shared" si="8"/>
        <v>1202.5</v>
      </c>
      <c r="BY18" s="101">
        <f t="shared" si="8"/>
        <v>1199</v>
      </c>
      <c r="BZ18" s="101">
        <f t="shared" si="8"/>
        <v>1139.5</v>
      </c>
      <c r="CA18" s="101">
        <f t="shared" si="8"/>
        <v>1043.5</v>
      </c>
      <c r="CB18" s="101">
        <f t="shared" si="8"/>
        <v>1017.5</v>
      </c>
      <c r="CC18" s="101">
        <f t="shared" si="8"/>
        <v>1045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1474</v>
      </c>
      <c r="F19" s="149">
        <f t="shared" ref="F19:K19" si="9">C18+D18+E18+F18</f>
        <v>1446</v>
      </c>
      <c r="G19" s="149">
        <f t="shared" si="9"/>
        <v>1385</v>
      </c>
      <c r="H19" s="149">
        <f t="shared" si="9"/>
        <v>1374</v>
      </c>
      <c r="I19" s="149">
        <f t="shared" si="9"/>
        <v>1291</v>
      </c>
      <c r="J19" s="149">
        <f t="shared" si="9"/>
        <v>1281</v>
      </c>
      <c r="K19" s="149">
        <f t="shared" si="9"/>
        <v>1268.5</v>
      </c>
      <c r="L19" s="150"/>
      <c r="M19" s="149"/>
      <c r="N19" s="149"/>
      <c r="O19" s="149"/>
      <c r="P19" s="149">
        <f>M18+N18+O18+P18</f>
        <v>1206.5</v>
      </c>
      <c r="Q19" s="149">
        <f t="shared" ref="Q19:AB19" si="10">N18+O18+P18+Q18</f>
        <v>1190.5</v>
      </c>
      <c r="R19" s="149">
        <f t="shared" si="10"/>
        <v>1152.5</v>
      </c>
      <c r="S19" s="149">
        <f t="shared" si="10"/>
        <v>1139</v>
      </c>
      <c r="T19" s="149">
        <f t="shared" si="10"/>
        <v>1123</v>
      </c>
      <c r="U19" s="149">
        <f t="shared" si="10"/>
        <v>1213.5</v>
      </c>
      <c r="V19" s="149">
        <f t="shared" si="10"/>
        <v>1307</v>
      </c>
      <c r="W19" s="149">
        <f t="shared" si="10"/>
        <v>1327</v>
      </c>
      <c r="X19" s="149">
        <f t="shared" si="10"/>
        <v>1388</v>
      </c>
      <c r="Y19" s="149">
        <f t="shared" si="10"/>
        <v>1364.5</v>
      </c>
      <c r="Z19" s="149">
        <f t="shared" si="10"/>
        <v>1356</v>
      </c>
      <c r="AA19" s="149">
        <f t="shared" si="10"/>
        <v>1422.5</v>
      </c>
      <c r="AB19" s="149">
        <f t="shared" si="10"/>
        <v>1376.5</v>
      </c>
      <c r="AC19" s="150"/>
      <c r="AD19" s="149"/>
      <c r="AE19" s="149"/>
      <c r="AF19" s="149"/>
      <c r="AG19" s="149">
        <f>AD18+AE18+AF18+AG18</f>
        <v>1264.5</v>
      </c>
      <c r="AH19" s="149">
        <f t="shared" ref="AH19:AO19" si="11">AE18+AF18+AG18+AH18</f>
        <v>1236</v>
      </c>
      <c r="AI19" s="149">
        <f t="shared" si="11"/>
        <v>1232</v>
      </c>
      <c r="AJ19" s="149">
        <f t="shared" si="11"/>
        <v>1202.5</v>
      </c>
      <c r="AK19" s="149">
        <f t="shared" si="11"/>
        <v>1199</v>
      </c>
      <c r="AL19" s="149">
        <f t="shared" si="11"/>
        <v>1139.5</v>
      </c>
      <c r="AM19" s="149">
        <f t="shared" si="11"/>
        <v>1043.5</v>
      </c>
      <c r="AN19" s="149">
        <f t="shared" si="11"/>
        <v>1017.5</v>
      </c>
      <c r="AO19" s="149">
        <f t="shared" si="11"/>
        <v>1045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</v>
      </c>
      <c r="H20" s="152"/>
      <c r="I20" s="152" t="s">
        <v>107</v>
      </c>
      <c r="J20" s="153">
        <f>DIRECCIONALIDAD!J21/100</f>
        <v>0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</v>
      </c>
      <c r="V20" s="152"/>
      <c r="W20" s="152"/>
      <c r="X20" s="152"/>
      <c r="Y20" s="152" t="s">
        <v>107</v>
      </c>
      <c r="Z20" s="153">
        <f>DIRECCIONALIDAD!J24/100</f>
        <v>0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</v>
      </c>
      <c r="AL20" s="152"/>
      <c r="AM20" s="152"/>
      <c r="AN20" s="152" t="s">
        <v>107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0</v>
      </c>
      <c r="AV20" s="92">
        <f t="shared" si="15"/>
        <v>0</v>
      </c>
      <c r="AW20" s="92">
        <f t="shared" si="15"/>
        <v>0</v>
      </c>
      <c r="AX20" s="92">
        <f t="shared" si="15"/>
        <v>0</v>
      </c>
      <c r="AY20" s="92">
        <f t="shared" si="15"/>
        <v>0</v>
      </c>
      <c r="AZ20" s="92">
        <f t="shared" si="15"/>
        <v>0</v>
      </c>
      <c r="BA20" s="92">
        <f t="shared" si="15"/>
        <v>0</v>
      </c>
      <c r="BB20" s="92"/>
      <c r="BC20" s="92"/>
      <c r="BD20" s="92"/>
      <c r="BE20" s="92">
        <f t="shared" ref="BE20:BQ20" si="16">P24</f>
        <v>0</v>
      </c>
      <c r="BF20" s="92">
        <f t="shared" si="16"/>
        <v>0</v>
      </c>
      <c r="BG20" s="92">
        <f t="shared" si="16"/>
        <v>0</v>
      </c>
      <c r="BH20" s="92">
        <f t="shared" si="16"/>
        <v>0</v>
      </c>
      <c r="BI20" s="92">
        <f t="shared" si="16"/>
        <v>0</v>
      </c>
      <c r="BJ20" s="92">
        <f t="shared" si="16"/>
        <v>0</v>
      </c>
      <c r="BK20" s="92">
        <f t="shared" si="16"/>
        <v>0</v>
      </c>
      <c r="BL20" s="92">
        <f t="shared" si="16"/>
        <v>0</v>
      </c>
      <c r="BM20" s="92">
        <f t="shared" si="16"/>
        <v>0</v>
      </c>
      <c r="BN20" s="92">
        <f t="shared" si="16"/>
        <v>0</v>
      </c>
      <c r="BO20" s="92">
        <f t="shared" si="16"/>
        <v>0</v>
      </c>
      <c r="BP20" s="92">
        <f t="shared" si="16"/>
        <v>0</v>
      </c>
      <c r="BQ20" s="92">
        <f t="shared" si="16"/>
        <v>0</v>
      </c>
      <c r="BR20" s="92"/>
      <c r="BS20" s="92"/>
      <c r="BT20" s="92"/>
      <c r="BU20" s="92">
        <f t="shared" ref="BU20:CC20" si="17">AG24</f>
        <v>0</v>
      </c>
      <c r="BV20" s="92">
        <f t="shared" si="17"/>
        <v>0</v>
      </c>
      <c r="BW20" s="92">
        <f t="shared" si="17"/>
        <v>0</v>
      </c>
      <c r="BX20" s="92">
        <f t="shared" si="17"/>
        <v>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1" t="s">
        <v>148</v>
      </c>
      <c r="B21" s="162">
        <f>MAX(B19:K19)</f>
        <v>1474</v>
      </c>
      <c r="C21" s="152" t="s">
        <v>105</v>
      </c>
      <c r="D21" s="163">
        <f>+B21*D20</f>
        <v>0</v>
      </c>
      <c r="E21" s="152"/>
      <c r="F21" s="152" t="s">
        <v>106</v>
      </c>
      <c r="G21" s="163">
        <f>+B21*G20</f>
        <v>0</v>
      </c>
      <c r="H21" s="152"/>
      <c r="I21" s="152" t="s">
        <v>107</v>
      </c>
      <c r="J21" s="163">
        <f>+B21*J20</f>
        <v>0</v>
      </c>
      <c r="K21" s="154"/>
      <c r="L21" s="148"/>
      <c r="M21" s="162">
        <f>MAX(M19:AB19)</f>
        <v>1422.5</v>
      </c>
      <c r="N21" s="152"/>
      <c r="O21" s="152" t="s">
        <v>105</v>
      </c>
      <c r="P21" s="164">
        <f>+M21*P20</f>
        <v>0</v>
      </c>
      <c r="Q21" s="152"/>
      <c r="R21" s="152"/>
      <c r="S21" s="152"/>
      <c r="T21" s="152" t="s">
        <v>106</v>
      </c>
      <c r="U21" s="164">
        <f>+M21*U20</f>
        <v>0</v>
      </c>
      <c r="V21" s="152"/>
      <c r="W21" s="152"/>
      <c r="X21" s="152"/>
      <c r="Y21" s="152" t="s">
        <v>107</v>
      </c>
      <c r="Z21" s="164">
        <f>+M21*Z20</f>
        <v>0</v>
      </c>
      <c r="AA21" s="152"/>
      <c r="AB21" s="154"/>
      <c r="AC21" s="148"/>
      <c r="AD21" s="162">
        <f>MAX(AD19:AO19)</f>
        <v>1264.5</v>
      </c>
      <c r="AE21" s="152" t="s">
        <v>105</v>
      </c>
      <c r="AF21" s="163">
        <f>+AD21*AF20</f>
        <v>0</v>
      </c>
      <c r="AG21" s="152"/>
      <c r="AH21" s="152"/>
      <c r="AI21" s="152"/>
      <c r="AJ21" s="152" t="s">
        <v>106</v>
      </c>
      <c r="AK21" s="163">
        <f>+AD21*AK20</f>
        <v>0</v>
      </c>
      <c r="AL21" s="152"/>
      <c r="AM21" s="152"/>
      <c r="AN21" s="152" t="s">
        <v>107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101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1474</v>
      </c>
      <c r="AV22" s="92">
        <f t="shared" si="18"/>
        <v>1446</v>
      </c>
      <c r="AW22" s="92">
        <f t="shared" si="18"/>
        <v>1385</v>
      </c>
      <c r="AX22" s="92">
        <f t="shared" si="18"/>
        <v>1374</v>
      </c>
      <c r="AY22" s="92">
        <f t="shared" si="18"/>
        <v>1291</v>
      </c>
      <c r="AZ22" s="92">
        <f t="shared" si="18"/>
        <v>1281</v>
      </c>
      <c r="BA22" s="92">
        <f t="shared" si="18"/>
        <v>1268.5</v>
      </c>
      <c r="BB22" s="92"/>
      <c r="BC22" s="92"/>
      <c r="BD22" s="92"/>
      <c r="BE22" s="92">
        <f t="shared" ref="BE22:BQ22" si="19">P34</f>
        <v>1206.5</v>
      </c>
      <c r="BF22" s="92">
        <f t="shared" si="19"/>
        <v>1190.5</v>
      </c>
      <c r="BG22" s="92">
        <f t="shared" si="19"/>
        <v>1152.5</v>
      </c>
      <c r="BH22" s="92">
        <f t="shared" si="19"/>
        <v>1139</v>
      </c>
      <c r="BI22" s="92">
        <f t="shared" si="19"/>
        <v>1123</v>
      </c>
      <c r="BJ22" s="92">
        <f t="shared" si="19"/>
        <v>1213.5</v>
      </c>
      <c r="BK22" s="92">
        <f t="shared" si="19"/>
        <v>1307</v>
      </c>
      <c r="BL22" s="92">
        <f t="shared" si="19"/>
        <v>1327</v>
      </c>
      <c r="BM22" s="92">
        <f t="shared" si="19"/>
        <v>1388</v>
      </c>
      <c r="BN22" s="92">
        <f t="shared" si="19"/>
        <v>1364.5</v>
      </c>
      <c r="BO22" s="92">
        <f t="shared" si="19"/>
        <v>1356</v>
      </c>
      <c r="BP22" s="92">
        <f t="shared" si="19"/>
        <v>1422.5</v>
      </c>
      <c r="BQ22" s="92">
        <f t="shared" si="19"/>
        <v>1376.5</v>
      </c>
      <c r="BR22" s="92"/>
      <c r="BS22" s="92"/>
      <c r="BT22" s="92"/>
      <c r="BU22" s="92">
        <f t="shared" ref="BU22:CC22" si="20">AG34</f>
        <v>1264.5</v>
      </c>
      <c r="BV22" s="92">
        <f t="shared" si="20"/>
        <v>1236</v>
      </c>
      <c r="BW22" s="92">
        <f t="shared" si="20"/>
        <v>1232</v>
      </c>
      <c r="BX22" s="92">
        <f t="shared" si="20"/>
        <v>1202.5</v>
      </c>
      <c r="BY22" s="92">
        <f t="shared" si="20"/>
        <v>1199</v>
      </c>
      <c r="BZ22" s="92">
        <f t="shared" si="20"/>
        <v>1139.5</v>
      </c>
      <c r="CA22" s="92">
        <f t="shared" si="20"/>
        <v>1043.5</v>
      </c>
      <c r="CB22" s="92">
        <f t="shared" si="20"/>
        <v>1017.5</v>
      </c>
      <c r="CC22" s="92">
        <f t="shared" si="20"/>
        <v>1045</v>
      </c>
    </row>
    <row r="23" spans="1:81" ht="16.5" customHeight="1" x14ac:dyDescent="0.2">
      <c r="A23" s="100" t="s">
        <v>102</v>
      </c>
      <c r="B23" s="149">
        <f>'G-3'!F10</f>
        <v>0</v>
      </c>
      <c r="C23" s="149">
        <f>'G-3'!F11</f>
        <v>0</v>
      </c>
      <c r="D23" s="149">
        <f>'G-3'!F12</f>
        <v>0</v>
      </c>
      <c r="E23" s="149">
        <f>'G-3'!F13</f>
        <v>0</v>
      </c>
      <c r="F23" s="149">
        <f>'G-3'!F14</f>
        <v>0</v>
      </c>
      <c r="G23" s="149">
        <f>'G-3'!F15</f>
        <v>0</v>
      </c>
      <c r="H23" s="149">
        <f>'G-3'!F16</f>
        <v>0</v>
      </c>
      <c r="I23" s="149">
        <f>'G-3'!F17</f>
        <v>0</v>
      </c>
      <c r="J23" s="149">
        <f>'G-3'!F18</f>
        <v>0</v>
      </c>
      <c r="K23" s="149">
        <f>'G-3'!F19</f>
        <v>0</v>
      </c>
      <c r="L23" s="150"/>
      <c r="M23" s="149">
        <f>'G-3'!F20</f>
        <v>0</v>
      </c>
      <c r="N23" s="149">
        <f>'G-3'!F21</f>
        <v>0</v>
      </c>
      <c r="O23" s="149">
        <f>'G-3'!F22</f>
        <v>0</v>
      </c>
      <c r="P23" s="149">
        <f>'G-3'!M10</f>
        <v>0</v>
      </c>
      <c r="Q23" s="149">
        <f>'G-3'!M11</f>
        <v>0</v>
      </c>
      <c r="R23" s="149">
        <f>'G-3'!M12</f>
        <v>0</v>
      </c>
      <c r="S23" s="149">
        <f>'G-3'!M13</f>
        <v>0</v>
      </c>
      <c r="T23" s="149">
        <f>'G-3'!M14</f>
        <v>0</v>
      </c>
      <c r="U23" s="149">
        <f>'G-3'!M15</f>
        <v>0</v>
      </c>
      <c r="V23" s="149">
        <f>'G-3'!M16</f>
        <v>0</v>
      </c>
      <c r="W23" s="149">
        <f>'G-3'!M17</f>
        <v>0</v>
      </c>
      <c r="X23" s="149">
        <f>'G-3'!M18</f>
        <v>0</v>
      </c>
      <c r="Y23" s="149">
        <f>'G-3'!M19</f>
        <v>0</v>
      </c>
      <c r="Z23" s="149">
        <f>'G-3'!M20</f>
        <v>0</v>
      </c>
      <c r="AA23" s="149">
        <f>'G-3'!M21</f>
        <v>0</v>
      </c>
      <c r="AB23" s="149">
        <f>'G-3'!M22</f>
        <v>0</v>
      </c>
      <c r="AC23" s="150"/>
      <c r="AD23" s="149">
        <f>'G-3'!T10</f>
        <v>0</v>
      </c>
      <c r="AE23" s="149">
        <f>'G-3'!T11</f>
        <v>0</v>
      </c>
      <c r="AF23" s="149">
        <f>'G-3'!T12</f>
        <v>0</v>
      </c>
      <c r="AG23" s="149">
        <f>'G-3'!T13</f>
        <v>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0</v>
      </c>
      <c r="F24" s="149">
        <f t="shared" ref="F24:K24" si="21">C23+D23+E23+F23</f>
        <v>0</v>
      </c>
      <c r="G24" s="149">
        <f t="shared" si="21"/>
        <v>0</v>
      </c>
      <c r="H24" s="149">
        <f t="shared" si="21"/>
        <v>0</v>
      </c>
      <c r="I24" s="149">
        <f t="shared" si="21"/>
        <v>0</v>
      </c>
      <c r="J24" s="149">
        <f t="shared" si="21"/>
        <v>0</v>
      </c>
      <c r="K24" s="149">
        <f t="shared" si="21"/>
        <v>0</v>
      </c>
      <c r="L24" s="150"/>
      <c r="M24" s="149"/>
      <c r="N24" s="149"/>
      <c r="O24" s="149"/>
      <c r="P24" s="149">
        <f>M23+N23+O23+P23</f>
        <v>0</v>
      </c>
      <c r="Q24" s="149">
        <f t="shared" ref="Q24:AB24" si="22">N23+O23+P23+Q23</f>
        <v>0</v>
      </c>
      <c r="R24" s="149">
        <f t="shared" si="22"/>
        <v>0</v>
      </c>
      <c r="S24" s="149">
        <f t="shared" si="22"/>
        <v>0</v>
      </c>
      <c r="T24" s="149">
        <f t="shared" si="22"/>
        <v>0</v>
      </c>
      <c r="U24" s="149">
        <f t="shared" si="22"/>
        <v>0</v>
      </c>
      <c r="V24" s="149">
        <f t="shared" si="22"/>
        <v>0</v>
      </c>
      <c r="W24" s="149">
        <f t="shared" si="22"/>
        <v>0</v>
      </c>
      <c r="X24" s="149">
        <f t="shared" si="22"/>
        <v>0</v>
      </c>
      <c r="Y24" s="149">
        <f t="shared" si="22"/>
        <v>0</v>
      </c>
      <c r="Z24" s="149">
        <f t="shared" si="22"/>
        <v>0</v>
      </c>
      <c r="AA24" s="149">
        <f t="shared" si="22"/>
        <v>0</v>
      </c>
      <c r="AB24" s="149">
        <f t="shared" si="22"/>
        <v>0</v>
      </c>
      <c r="AC24" s="150"/>
      <c r="AD24" s="149"/>
      <c r="AE24" s="149"/>
      <c r="AF24" s="149"/>
      <c r="AG24" s="149">
        <f>AD23+AE23+AF23+AG23</f>
        <v>0</v>
      </c>
      <c r="AH24" s="149">
        <f t="shared" ref="AH24:AO24" si="23">AE23+AF23+AG23+AH23</f>
        <v>0</v>
      </c>
      <c r="AI24" s="149">
        <f t="shared" si="23"/>
        <v>0</v>
      </c>
      <c r="AJ24" s="149">
        <f t="shared" si="23"/>
        <v>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0</v>
      </c>
      <c r="E25" s="152"/>
      <c r="F25" s="152" t="s">
        <v>106</v>
      </c>
      <c r="G25" s="153">
        <f>DIRECCIONALIDAD!J29/100</f>
        <v>0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0</v>
      </c>
      <c r="Q25" s="152"/>
      <c r="R25" s="152"/>
      <c r="S25" s="152"/>
      <c r="T25" s="152" t="s">
        <v>106</v>
      </c>
      <c r="U25" s="153">
        <f>DIRECCIONALIDAD!J32/100</f>
        <v>0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0</v>
      </c>
      <c r="AG25" s="152"/>
      <c r="AH25" s="152"/>
      <c r="AI25" s="152"/>
      <c r="AJ25" s="152" t="s">
        <v>106</v>
      </c>
      <c r="AK25" s="153">
        <f>DIRECCIONALIDAD!J35/100</f>
        <v>0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148</v>
      </c>
      <c r="B26" s="162">
        <f>MAX(B24:K24)</f>
        <v>0</v>
      </c>
      <c r="C26" s="152" t="s">
        <v>105</v>
      </c>
      <c r="D26" s="163">
        <f>+B26*D25</f>
        <v>0</v>
      </c>
      <c r="E26" s="152"/>
      <c r="F26" s="152" t="s">
        <v>106</v>
      </c>
      <c r="G26" s="163">
        <f>+B26*G25</f>
        <v>0</v>
      </c>
      <c r="H26" s="152"/>
      <c r="I26" s="152" t="s">
        <v>107</v>
      </c>
      <c r="J26" s="163">
        <f>+B26*J25</f>
        <v>0</v>
      </c>
      <c r="K26" s="154"/>
      <c r="L26" s="148"/>
      <c r="M26" s="162">
        <f>MAX(M24:AB24)</f>
        <v>0</v>
      </c>
      <c r="N26" s="152"/>
      <c r="O26" s="152" t="s">
        <v>105</v>
      </c>
      <c r="P26" s="164">
        <f>+M26*P25</f>
        <v>0</v>
      </c>
      <c r="Q26" s="152"/>
      <c r="R26" s="152"/>
      <c r="S26" s="152"/>
      <c r="T26" s="152" t="s">
        <v>106</v>
      </c>
      <c r="U26" s="164">
        <f>+M26*U25</f>
        <v>0</v>
      </c>
      <c r="V26" s="152"/>
      <c r="W26" s="152"/>
      <c r="X26" s="152"/>
      <c r="Y26" s="152" t="s">
        <v>107</v>
      </c>
      <c r="Z26" s="164">
        <f>+M26*Z25</f>
        <v>0</v>
      </c>
      <c r="AA26" s="152"/>
      <c r="AB26" s="154"/>
      <c r="AC26" s="148"/>
      <c r="AD26" s="162">
        <f>MAX(AD24:AO24)</f>
        <v>0</v>
      </c>
      <c r="AE26" s="152" t="s">
        <v>105</v>
      </c>
      <c r="AF26" s="163">
        <f>+AD26*AF25</f>
        <v>0</v>
      </c>
      <c r="AG26" s="152"/>
      <c r="AH26" s="152"/>
      <c r="AI26" s="152"/>
      <c r="AJ26" s="152" t="s">
        <v>106</v>
      </c>
      <c r="AK26" s="163">
        <f>+AD26*AK25</f>
        <v>0</v>
      </c>
      <c r="AL26" s="152"/>
      <c r="AM26" s="152"/>
      <c r="AN26" s="152" t="s">
        <v>107</v>
      </c>
      <c r="AO26" s="165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101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148</v>
      </c>
      <c r="B31" s="162">
        <f>MAX(B29:K29)</f>
        <v>0</v>
      </c>
      <c r="C31" s="152" t="s">
        <v>105</v>
      </c>
      <c r="D31" s="163">
        <f>+B31*D30</f>
        <v>0</v>
      </c>
      <c r="E31" s="152"/>
      <c r="F31" s="152" t="s">
        <v>106</v>
      </c>
      <c r="G31" s="163">
        <f>+B31*G30</f>
        <v>0</v>
      </c>
      <c r="H31" s="152"/>
      <c r="I31" s="152" t="s">
        <v>107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105</v>
      </c>
      <c r="P31" s="164">
        <f>+M31*P30</f>
        <v>0</v>
      </c>
      <c r="Q31" s="152"/>
      <c r="R31" s="152"/>
      <c r="S31" s="152"/>
      <c r="T31" s="152" t="s">
        <v>106</v>
      </c>
      <c r="U31" s="164">
        <f>+M31*U30</f>
        <v>0</v>
      </c>
      <c r="V31" s="152"/>
      <c r="W31" s="152"/>
      <c r="X31" s="152"/>
      <c r="Y31" s="152" t="s">
        <v>107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105</v>
      </c>
      <c r="AF31" s="163">
        <f>+AD31*AF30</f>
        <v>0</v>
      </c>
      <c r="AG31" s="152"/>
      <c r="AH31" s="152"/>
      <c r="AI31" s="152"/>
      <c r="AJ31" s="152" t="s">
        <v>106</v>
      </c>
      <c r="AK31" s="163">
        <f>+AD31*AK30</f>
        <v>0</v>
      </c>
      <c r="AL31" s="152"/>
      <c r="AM31" s="152"/>
      <c r="AN31" s="152" t="s">
        <v>107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101</v>
      </c>
      <c r="U32" s="246"/>
      <c r="V32" s="147" t="s">
        <v>108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102</v>
      </c>
      <c r="B33" s="149">
        <f>B13+B18+B23+B28</f>
        <v>369</v>
      </c>
      <c r="C33" s="149">
        <f t="shared" ref="C33:K33" si="27">C13+C18+C23+C28</f>
        <v>397.5</v>
      </c>
      <c r="D33" s="149">
        <f t="shared" si="27"/>
        <v>350</v>
      </c>
      <c r="E33" s="149">
        <f t="shared" si="27"/>
        <v>357.5</v>
      </c>
      <c r="F33" s="149">
        <f t="shared" si="27"/>
        <v>341</v>
      </c>
      <c r="G33" s="149">
        <f t="shared" si="27"/>
        <v>336.5</v>
      </c>
      <c r="H33" s="149">
        <f t="shared" si="27"/>
        <v>339</v>
      </c>
      <c r="I33" s="149">
        <f t="shared" si="27"/>
        <v>274.5</v>
      </c>
      <c r="J33" s="149">
        <f t="shared" si="27"/>
        <v>331</v>
      </c>
      <c r="K33" s="149">
        <f t="shared" si="27"/>
        <v>324</v>
      </c>
      <c r="L33" s="150"/>
      <c r="M33" s="149">
        <f>M13+M18+M23+M28</f>
        <v>297</v>
      </c>
      <c r="N33" s="149">
        <f t="shared" ref="N33:AB33" si="28">N13+N18+N23+N28</f>
        <v>315.5</v>
      </c>
      <c r="O33" s="149">
        <f t="shared" si="28"/>
        <v>306.5</v>
      </c>
      <c r="P33" s="149">
        <f t="shared" si="28"/>
        <v>287.5</v>
      </c>
      <c r="Q33" s="149">
        <f t="shared" si="28"/>
        <v>281</v>
      </c>
      <c r="R33" s="149">
        <f t="shared" si="28"/>
        <v>277.5</v>
      </c>
      <c r="S33" s="149">
        <f t="shared" si="28"/>
        <v>293</v>
      </c>
      <c r="T33" s="149">
        <f t="shared" si="28"/>
        <v>271.5</v>
      </c>
      <c r="U33" s="149">
        <f t="shared" si="28"/>
        <v>371.5</v>
      </c>
      <c r="V33" s="149">
        <f t="shared" si="28"/>
        <v>371</v>
      </c>
      <c r="W33" s="149">
        <f t="shared" si="28"/>
        <v>313</v>
      </c>
      <c r="X33" s="149">
        <f t="shared" si="28"/>
        <v>332.5</v>
      </c>
      <c r="Y33" s="149">
        <f t="shared" si="28"/>
        <v>348</v>
      </c>
      <c r="Z33" s="149">
        <f t="shared" si="28"/>
        <v>362.5</v>
      </c>
      <c r="AA33" s="149">
        <f t="shared" si="28"/>
        <v>379.5</v>
      </c>
      <c r="AB33" s="149">
        <f t="shared" si="28"/>
        <v>286.5</v>
      </c>
      <c r="AC33" s="150"/>
      <c r="AD33" s="149">
        <f>AD13+AD18+AD23+AD28</f>
        <v>321.5</v>
      </c>
      <c r="AE33" s="149">
        <f t="shared" ref="AE33:AO33" si="29">AE13+AE18+AE23+AE28</f>
        <v>328</v>
      </c>
      <c r="AF33" s="149">
        <f t="shared" si="29"/>
        <v>341.5</v>
      </c>
      <c r="AG33" s="149">
        <f t="shared" si="29"/>
        <v>273.5</v>
      </c>
      <c r="AH33" s="149">
        <f t="shared" si="29"/>
        <v>293</v>
      </c>
      <c r="AI33" s="149">
        <f t="shared" si="29"/>
        <v>324</v>
      </c>
      <c r="AJ33" s="149">
        <f t="shared" si="29"/>
        <v>312</v>
      </c>
      <c r="AK33" s="149">
        <f t="shared" si="29"/>
        <v>270</v>
      </c>
      <c r="AL33" s="149">
        <f t="shared" si="29"/>
        <v>233.5</v>
      </c>
      <c r="AM33" s="149">
        <f t="shared" si="29"/>
        <v>228</v>
      </c>
      <c r="AN33" s="149">
        <f t="shared" si="29"/>
        <v>286</v>
      </c>
      <c r="AO33" s="149">
        <f t="shared" si="29"/>
        <v>297.5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103</v>
      </c>
      <c r="B34" s="149"/>
      <c r="C34" s="149"/>
      <c r="D34" s="149"/>
      <c r="E34" s="149">
        <f>B33+C33+D33+E33</f>
        <v>1474</v>
      </c>
      <c r="F34" s="149">
        <f t="shared" ref="F34:K34" si="30">C33+D33+E33+F33</f>
        <v>1446</v>
      </c>
      <c r="G34" s="149">
        <f t="shared" si="30"/>
        <v>1385</v>
      </c>
      <c r="H34" s="149">
        <f t="shared" si="30"/>
        <v>1374</v>
      </c>
      <c r="I34" s="149">
        <f t="shared" si="30"/>
        <v>1291</v>
      </c>
      <c r="J34" s="149">
        <f t="shared" si="30"/>
        <v>1281</v>
      </c>
      <c r="K34" s="149">
        <f t="shared" si="30"/>
        <v>1268.5</v>
      </c>
      <c r="L34" s="150"/>
      <c r="M34" s="149"/>
      <c r="N34" s="149"/>
      <c r="O34" s="149"/>
      <c r="P34" s="149">
        <f>M33+N33+O33+P33</f>
        <v>1206.5</v>
      </c>
      <c r="Q34" s="149">
        <f t="shared" ref="Q34:AB34" si="31">N33+O33+P33+Q33</f>
        <v>1190.5</v>
      </c>
      <c r="R34" s="149">
        <f t="shared" si="31"/>
        <v>1152.5</v>
      </c>
      <c r="S34" s="149">
        <f t="shared" si="31"/>
        <v>1139</v>
      </c>
      <c r="T34" s="149">
        <f t="shared" si="31"/>
        <v>1123</v>
      </c>
      <c r="U34" s="149">
        <f t="shared" si="31"/>
        <v>1213.5</v>
      </c>
      <c r="V34" s="149">
        <f t="shared" si="31"/>
        <v>1307</v>
      </c>
      <c r="W34" s="149">
        <f t="shared" si="31"/>
        <v>1327</v>
      </c>
      <c r="X34" s="149">
        <f t="shared" si="31"/>
        <v>1388</v>
      </c>
      <c r="Y34" s="149">
        <f t="shared" si="31"/>
        <v>1364.5</v>
      </c>
      <c r="Z34" s="149">
        <f t="shared" si="31"/>
        <v>1356</v>
      </c>
      <c r="AA34" s="149">
        <f t="shared" si="31"/>
        <v>1422.5</v>
      </c>
      <c r="AB34" s="149">
        <f t="shared" si="31"/>
        <v>1376.5</v>
      </c>
      <c r="AC34" s="150"/>
      <c r="AD34" s="149"/>
      <c r="AE34" s="149"/>
      <c r="AF34" s="149"/>
      <c r="AG34" s="149">
        <f>AD33+AE33+AF33+AG33</f>
        <v>1264.5</v>
      </c>
      <c r="AH34" s="149">
        <f t="shared" ref="AH34:AO34" si="32">AE33+AF33+AG33+AH33</f>
        <v>1236</v>
      </c>
      <c r="AI34" s="149">
        <f t="shared" si="32"/>
        <v>1232</v>
      </c>
      <c r="AJ34" s="149">
        <f t="shared" si="32"/>
        <v>1202.5</v>
      </c>
      <c r="AK34" s="149">
        <f t="shared" si="32"/>
        <v>1199</v>
      </c>
      <c r="AL34" s="149">
        <f t="shared" si="32"/>
        <v>1139.5</v>
      </c>
      <c r="AM34" s="149">
        <f t="shared" si="32"/>
        <v>1043.5</v>
      </c>
      <c r="AN34" s="149">
        <f t="shared" si="32"/>
        <v>1017.5</v>
      </c>
      <c r="AO34" s="149">
        <f t="shared" si="32"/>
        <v>1045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57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2016-10-12T14:14:26Z</cp:lastPrinted>
  <dcterms:created xsi:type="dcterms:W3CDTF">1998-04-02T13:38:56Z</dcterms:created>
  <dcterms:modified xsi:type="dcterms:W3CDTF">2017-01-17T22:35:04Z</dcterms:modified>
</cp:coreProperties>
</file>